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7.001351.2024 - SERV MEDICOS HTO BXD\PLANILHAS\"/>
    </mc:Choice>
  </mc:AlternateContent>
  <bookViews>
    <workbookView xWindow="0" yWindow="0" windowWidth="28800" windowHeight="124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1" sheetId="31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5">'1'!$A$1:$J$39</definedName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3" i="31" l="1"/>
  <c r="E14" i="31" s="1"/>
  <c r="C34" i="31" l="1"/>
  <c r="A34" i="31"/>
  <c r="C33" i="31"/>
  <c r="A33" i="31"/>
  <c r="C32" i="31"/>
  <c r="A32" i="31"/>
  <c r="C31" i="31"/>
  <c r="A31" i="31"/>
  <c r="C30" i="31"/>
  <c r="A30" i="31"/>
  <c r="C29" i="31"/>
  <c r="A29" i="31"/>
  <c r="C28" i="31"/>
  <c r="A28" i="31"/>
  <c r="C27" i="31"/>
  <c r="A27" i="31"/>
  <c r="C26" i="31"/>
  <c r="A26" i="31"/>
  <c r="B21" i="31"/>
  <c r="G12" i="31"/>
  <c r="I34" i="31" s="1"/>
  <c r="G11" i="31"/>
  <c r="I33" i="31" s="1"/>
  <c r="G10" i="31"/>
  <c r="I32" i="31" s="1"/>
  <c r="G9" i="31"/>
  <c r="I9" i="31" s="1"/>
  <c r="J31" i="31" s="1"/>
  <c r="G8" i="31"/>
  <c r="I8" i="31" s="1"/>
  <c r="J30" i="31" s="1"/>
  <c r="G7" i="31"/>
  <c r="I29" i="31" s="1"/>
  <c r="G6" i="31"/>
  <c r="I28" i="31" s="1"/>
  <c r="G5" i="31"/>
  <c r="I5" i="31" s="1"/>
  <c r="J27" i="31" s="1"/>
  <c r="G4" i="31"/>
  <c r="I4" i="31" s="1"/>
  <c r="J26" i="31" l="1"/>
  <c r="I26" i="31"/>
  <c r="I30" i="31"/>
  <c r="I6" i="31"/>
  <c r="J28" i="31" s="1"/>
  <c r="I10" i="31"/>
  <c r="J32" i="31" s="1"/>
  <c r="I12" i="31"/>
  <c r="J34" i="31" s="1"/>
  <c r="I27" i="31"/>
  <c r="I31" i="31"/>
  <c r="C35" i="31"/>
  <c r="I7" i="31"/>
  <c r="J29" i="31" s="1"/>
  <c r="I11" i="31"/>
  <c r="J33" i="31" s="1"/>
  <c r="I13" i="31" l="1"/>
  <c r="I14" i="31" s="1"/>
  <c r="J35" i="31"/>
  <c r="F33" i="31" s="1"/>
  <c r="D18" i="31" l="1"/>
  <c r="F29" i="31"/>
  <c r="F26" i="31"/>
  <c r="F34" i="31"/>
  <c r="F32" i="31"/>
  <c r="F28" i="31"/>
  <c r="D20" i="31"/>
  <c r="C20" i="31" s="1"/>
  <c r="H18" i="31"/>
  <c r="D19" i="31"/>
  <c r="C19" i="31" s="1"/>
  <c r="H19" i="31"/>
  <c r="C18" i="31"/>
  <c r="H20" i="31"/>
  <c r="F35" i="31"/>
  <c r="F31" i="31"/>
  <c r="F30" i="31"/>
  <c r="F27" i="31"/>
  <c r="C21" i="31" l="1"/>
  <c r="H21" i="31"/>
  <c r="G27" i="31" l="1"/>
  <c r="G28" i="31"/>
  <c r="G29" i="31"/>
  <c r="G34" i="31"/>
  <c r="G31" i="31"/>
  <c r="G32" i="31"/>
  <c r="G33" i="31"/>
  <c r="G30" i="31"/>
  <c r="G26" i="31"/>
  <c r="H34" i="31"/>
  <c r="H30" i="31"/>
  <c r="H26" i="31"/>
  <c r="H33" i="31"/>
  <c r="H29" i="31"/>
  <c r="D29" i="31" s="1"/>
  <c r="E29" i="31" s="1"/>
  <c r="H32" i="31"/>
  <c r="H28" i="31"/>
  <c r="H31" i="31"/>
  <c r="H27" i="31"/>
  <c r="D27" i="31" s="1"/>
  <c r="E27" i="31" s="1"/>
  <c r="D34" i="31" l="1"/>
  <c r="E34" i="31" s="1"/>
  <c r="D30" i="31"/>
  <c r="E30" i="31" s="1"/>
  <c r="D28" i="31"/>
  <c r="E28" i="31" s="1"/>
  <c r="D32" i="31"/>
  <c r="E32" i="31" s="1"/>
  <c r="D31" i="31"/>
  <c r="E31" i="31" s="1"/>
  <c r="D33" i="31"/>
  <c r="E33" i="31" s="1"/>
  <c r="D26" i="31"/>
  <c r="E26" i="31" s="1"/>
  <c r="E35" i="31" l="1"/>
  <c r="F38" i="31" s="1"/>
  <c r="F39" i="31" s="1"/>
  <c r="F37" i="31" l="1"/>
  <c r="C20" i="27"/>
  <c r="E36" i="25" l="1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G21" i="31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<sst xmlns="http://schemas.openxmlformats.org/spreadsheetml/2006/main" count="1531" uniqueCount="289">
  <si>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</si>
  <si>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</si>
  <si>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</si>
  <si>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</si>
  <si>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</si>
  <si>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</si>
  <si>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</si>
  <si>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</si>
  <si>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</si>
  <si>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</si>
  <si>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</si>
  <si>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</si>
  <si>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</si>
  <si>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</si>
  <si>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</si>
  <si>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</si>
  <si>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</si>
  <si>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</si>
  <si>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</si>
  <si>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</si>
  <si>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</si>
  <si>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</si>
  <si>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</si>
  <si>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</si>
  <si>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</si>
  <si>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</si>
  <si>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</si>
  <si>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</si>
  <si>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</si>
  <si>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</si>
  <si>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</si>
  <si>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</si>
  <si>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</si>
  <si>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</si>
  <si>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</si>
  <si>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</si>
  <si>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</si>
  <si>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</si>
  <si>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</si>
  <si>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</si>
  <si>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</si>
  <si>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</si>
  <si>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</si>
  <si>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</si>
  <si>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</si>
  <si>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</si>
  <si>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</si>
  <si>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</si>
  <si>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</si>
  <si>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</si>
  <si>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</si>
  <si>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</si>
  <si>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</si>
  <si>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</si>
  <si>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</si>
  <si>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</si>
  <si>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</si>
  <si>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</si>
  <si>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</si>
  <si>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</si>
  <si>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</si>
  <si>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</si>
  <si>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</si>
  <si>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</si>
  <si>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</si>
  <si>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</si>
  <si>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</si>
  <si>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</si>
  <si>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</si>
  <si>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</si>
  <si>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</si>
  <si>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</si>
  <si>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</si>
  <si>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</si>
  <si>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</si>
  <si>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</si>
  <si>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</si>
  <si>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</si>
  <si>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</si>
  <si>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</si>
  <si>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</si>
  <si>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</si>
  <si>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</si>
  <si>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</si>
  <si>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</si>
  <si>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</si>
  <si>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</si>
  <si>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</si>
  <si>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</si>
  <si>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</si>
  <si>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</si>
  <si>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</si>
  <si>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</si>
  <si>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</si>
  <si>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</si>
  <si>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</si>
  <si>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</si>
  <si>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</si>
  <si>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</si>
  <si>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</si>
  <si>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</si>
  <si>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</si>
  <si>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</si>
  <si>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</si>
  <si>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</si>
  <si>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</si>
  <si>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</si>
  <si>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</si>
  <si>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</si>
  <si>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</si>
  <si>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</si>
  <si>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</si>
  <si>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</si>
  <si>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</si>
  <si>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</si>
  <si>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</si>
  <si>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</si>
  <si>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</si>
  <si>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</si>
  <si>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</si>
  <si>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</si>
  <si>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</si>
  <si>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</si>
  <si>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</si>
  <si>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</si>
  <si>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</si>
  <si>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</si>
  <si>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</si>
  <si>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</si>
  <si>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</si>
  <si>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</si>
  <si>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</si>
  <si>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</si>
  <si>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</si>
  <si>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</si>
  <si>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</si>
  <si>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</si>
  <si>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</si>
  <si>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</si>
  <si>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</si>
  <si>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</si>
  <si>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</si>
  <si>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</si>
  <si>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</si>
  <si>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</si>
  <si>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</si>
  <si>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</si>
  <si>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</si>
  <si>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</si>
  <si>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</si>
  <si>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</si>
  <si>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</si>
  <si>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</si>
  <si>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</si>
  <si>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</si>
  <si>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</si>
  <si>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</si>
  <si>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</si>
  <si>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</si>
  <si>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</si>
  <si>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</si>
  <si>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</si>
  <si>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</si>
  <si>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</si>
  <si>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</si>
  <si>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</si>
  <si>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</si>
  <si>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</si>
  <si>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</si>
  <si>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</si>
  <si>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</si>
  <si>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</si>
  <si>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</si>
  <si>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</si>
  <si>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</si>
  <si>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</si>
  <si>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</si>
  <si>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</si>
  <si>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</si>
  <si>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</si>
  <si>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</si>
  <si>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</si>
  <si>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</si>
  <si>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</si>
  <si>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</si>
  <si>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</si>
  <si>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</si>
  <si>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</si>
  <si>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</si>
  <si>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</si>
  <si>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</si>
  <si>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</si>
  <si>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</si>
  <si>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</si>
  <si>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</si>
  <si>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</si>
  <si>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</si>
  <si>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</si>
  <si>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</si>
  <si>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</si>
  <si>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</si>
  <si>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</si>
  <si>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</si>
  <si>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</si>
  <si>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</si>
  <si>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</si>
  <si>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</si>
  <si>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</si>
  <si>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</si>
  <si>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</si>
  <si>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</si>
  <si>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</si>
  <si>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</si>
  <si>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</si>
  <si>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</si>
  <si>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</si>
  <si>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</si>
  <si>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</si>
  <si>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</si>
  <si>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</si>
  <si>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</si>
  <si>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</si>
  <si>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</si>
  <si>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</si>
  <si>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</si>
  <si>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</si>
  <si>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</si>
  <si>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</si>
  <si>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</si>
  <si>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</si>
  <si>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</si>
  <si>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</si>
  <si>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</si>
  <si>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</si>
  <si>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</si>
  <si>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</si>
  <si>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</si>
  <si>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</si>
  <si>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</si>
  <si>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</si>
  <si>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</si>
  <si>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</si>
  <si>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</si>
  <si>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</si>
  <si>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</si>
  <si>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</si>
  <si>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</si>
  <si>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</si>
  <si>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</si>
  <si>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</si>
  <si>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</si>
  <si>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</si>
  <si>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</si>
  <si>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</si>
  <si>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</si>
  <si>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</si>
  <si>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</si>
  <si>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</si>
  <si>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</si>
  <si>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</si>
  <si>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</si>
  <si>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</si>
  <si>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</si>
  <si>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</si>
  <si>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</si>
  <si>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</si>
  <si>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</si>
  <si>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</si>
  <si>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</si>
  <si>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</si>
  <si>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</si>
  <si>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</si>
  <si>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</si>
  <si>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</si>
  <si>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</si>
  <si>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</si>
  <si>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</si>
  <si>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VALOR ANUAL</t>
  </si>
  <si>
    <t>ANUAL</t>
  </si>
  <si>
    <t>MÉDICO - ORTOPEDIA COORDENAÇÃO GERAL 1*6*5</t>
  </si>
  <si>
    <t>MÉDICO - ORTOPEDIA AMBULATÓRIO COORDENAÇÃO 1*6*5</t>
  </si>
  <si>
    <t>MÉDICO - ORTOPEDIA AMBULATÓRIO 6*6*5</t>
  </si>
  <si>
    <t>MÉDICO - ORTOPEDIA INTERNAÇÃO COORDENAÇÃO 1*6*5</t>
  </si>
  <si>
    <t>MÉDICO - ORTOPEDIA INTERNAÇÃO ROTINA (2*6*5) + (1*6*2 - FDS)</t>
  </si>
  <si>
    <t>MÉDICO - ORTOPEDIA INTERNAÇÃO PLANTÃO (2*12*5) + (1*12*2 FDS)</t>
  </si>
  <si>
    <t>MÉDICO - ORTOPEDIA CENTRO CIRÚRGICO COORDENAÇÃO 1*6*5</t>
  </si>
  <si>
    <t>MÉDICO - ORTOPEDIA CENTRO CIRÚRGICO 8*12*5</t>
  </si>
  <si>
    <t>MÉDICO - ORTOPEDIA VISCOSSUPLEMENTAÇÃO 1*12*1</t>
  </si>
  <si>
    <t>LOTE 4 - SERVIÇOS MÉDICOS - SEI-080007/001351/2024 - ORTOPEDIA - AMBULATORIO / INTERNAÇÃO / CENTRO CIRÚRGICO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</si>
</sst>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48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0" fontId="62" fillId="0" borderId="0" xfId="0" applyFont="1"/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0" borderId="2" xfId="0" applyFont="1" applyFill="1" applyBorder="1" applyAlignment="1">
      <alignment horizontal="center" vertical="center"/>
    </xf>
    <xf numFmtId="0" fontId="60" fillId="0" borderId="49" xfId="0" applyFont="1" applyBorder="1" applyAlignment="1">
      <alignment horizontal="center"/>
    </xf>
    <xf numFmtId="10" fontId="62" fillId="6" borderId="2" xfId="0" applyNumberFormat="1" applyFont="1" applyFill="1" applyBorder="1" applyAlignment="1" applyProtection="1">
      <alignment horizontal="center" vertical="center"/>
    </xf>
    <xf numFmtId="0" fontId="66" fillId="0" borderId="25" xfId="1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horizontal="center" vertical="center"/>
    </xf>
    <xf numFmtId="177" fontId="59" fillId="0" borderId="25" xfId="0" applyNumberFormat="1" applyFont="1" applyFill="1" applyBorder="1" applyAlignment="1" applyProtection="1">
      <alignment horizontal="center" vertical="center"/>
      <protection locked="0"/>
    </xf>
    <xf numFmtId="0" fontId="61" fillId="0" borderId="0" xfId="0" applyFont="1" applyAlignment="1">
      <alignment horizontal="center"/>
    </xf>
    <xf numFmtId="177" fontId="62" fillId="0" borderId="25" xfId="1" applyNumberFormat="1" applyFont="1" applyFill="1" applyBorder="1" applyAlignment="1" applyProtection="1">
      <alignment horizontal="center" vertical="center"/>
    </xf>
    <xf numFmtId="177" fontId="61" fillId="0" borderId="0" xfId="0" applyNumberFormat="1" applyFont="1"/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26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" xfId="1" applyFont="1" applyFill="1" applyBorder="1" applyAlignment="1" applyProtection="1">
      <alignment horizontal="center" vertical="center" wrapText="1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62" fillId="0" borderId="26" xfId="0" applyFont="1" applyFill="1" applyBorder="1" applyAlignment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8" t="s">
        <v>0</v>
      </c>
      <c r="B1" s="688"/>
      <c r="C1" s="688"/>
      <c r="D1" s="688"/>
      <c r="E1" s="688"/>
      <c r="F1" s="688"/>
      <c r="G1" s="688"/>
    </row>
    <row r="2" spans="1:12" s="4" customFormat="1" ht="21.75" customHeight="1" x14ac:dyDescent="0.25">
      <c r="A2" s="689" t="s">
        <v>1</v>
      </c>
      <c r="B2" s="68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0" t="s">
        <v>7</v>
      </c>
      <c r="B3" s="690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0"/>
      <c r="B4" s="690"/>
      <c r="C4" s="6"/>
      <c r="D4" s="6"/>
      <c r="E4" s="6"/>
      <c r="F4" s="6"/>
      <c r="G4" s="6"/>
    </row>
    <row r="5" spans="1:12" ht="12" customHeight="1" x14ac:dyDescent="0.25">
      <c r="A5" s="690" t="s">
        <v>8</v>
      </c>
      <c r="B5" s="690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6" t="s">
        <v>22</v>
      </c>
      <c r="B20" s="686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6" t="s">
        <v>23</v>
      </c>
      <c r="B21" s="686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7" t="s">
        <v>24</v>
      </c>
      <c r="B22" s="687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7" t="s">
        <v>26</v>
      </c>
      <c r="B23" s="687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78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79</v>
      </c>
      <c r="B9" s="697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7" t="s">
        <v>80</v>
      </c>
      <c r="B10" s="697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7" t="s">
        <v>81</v>
      </c>
      <c r="B11" s="697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7" t="s">
        <v>82</v>
      </c>
      <c r="B12" s="697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7" t="s">
        <v>82</v>
      </c>
      <c r="B13" s="697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7" t="s">
        <v>83</v>
      </c>
      <c r="B14" s="697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7" t="s">
        <v>84</v>
      </c>
      <c r="B15" s="697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7" t="s">
        <v>85</v>
      </c>
      <c r="B16" s="697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6" t="s">
        <v>72</v>
      </c>
      <c r="B17" s="696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7" t="s">
        <v>39</v>
      </c>
      <c r="B19" s="697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7" t="s">
        <v>40</v>
      </c>
      <c r="B20" s="697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7" t="s">
        <v>41</v>
      </c>
      <c r="B21" s="697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7" t="s">
        <v>45</v>
      </c>
      <c r="B22" s="697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7" t="s">
        <v>46</v>
      </c>
      <c r="B23" s="697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7" t="s">
        <v>47</v>
      </c>
      <c r="B24" s="697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6" t="s">
        <v>74</v>
      </c>
      <c r="B25" s="696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6" t="s">
        <v>52</v>
      </c>
      <c r="B31" s="696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3" t="s">
        <v>7</v>
      </c>
      <c r="B33" s="693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2"/>
      <c r="B34" s="692"/>
      <c r="C34" s="49"/>
      <c r="D34" s="50"/>
      <c r="E34" s="51"/>
      <c r="F34" s="51"/>
      <c r="G34" s="36"/>
    </row>
    <row r="35" spans="1:11" ht="14.1" customHeight="1" x14ac:dyDescent="0.25">
      <c r="A35" s="693" t="s">
        <v>8</v>
      </c>
      <c r="B35" s="693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4" t="s">
        <v>58</v>
      </c>
      <c r="B51" s="694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5" t="s">
        <v>59</v>
      </c>
      <c r="B52" s="695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5" t="s">
        <v>60</v>
      </c>
      <c r="B53" s="695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1" t="s">
        <v>24</v>
      </c>
      <c r="B54" s="691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1" t="s">
        <v>26</v>
      </c>
      <c r="B55" s="691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1" t="s">
        <v>27</v>
      </c>
      <c r="B56" s="691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31:B31"/>
    <mergeCell ref="A33:B33"/>
    <mergeCell ref="A34:B34"/>
    <mergeCell ref="A55:B55"/>
    <mergeCell ref="A56:B56"/>
    <mergeCell ref="A35:B35"/>
    <mergeCell ref="A51:B51"/>
    <mergeCell ref="A52:B52"/>
    <mergeCell ref="A53:B53"/>
    <mergeCell ref="A54:B54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8" t="s">
        <v>62</v>
      </c>
      <c r="B1" s="688"/>
      <c r="C1" s="688"/>
      <c r="D1" s="688"/>
      <c r="E1" s="688"/>
    </row>
    <row r="2" spans="1:10" s="33" customFormat="1" ht="32.25" customHeight="1" x14ac:dyDescent="0.25">
      <c r="A2" s="698" t="s">
        <v>28</v>
      </c>
      <c r="B2" s="698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7" t="s">
        <v>34</v>
      </c>
      <c r="B4" s="697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7" t="s">
        <v>35</v>
      </c>
      <c r="B5" s="697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7" t="s">
        <v>36</v>
      </c>
      <c r="B6" s="697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6" t="s">
        <v>37</v>
      </c>
      <c r="B7" s="696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7" t="s">
        <v>88</v>
      </c>
      <c r="B9" s="697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7" t="s">
        <v>89</v>
      </c>
      <c r="B10" s="697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7" t="s">
        <v>90</v>
      </c>
      <c r="B11" s="697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7" t="s">
        <v>91</v>
      </c>
      <c r="B12" s="697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6" t="s">
        <v>72</v>
      </c>
      <c r="B13" s="696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7" t="s">
        <v>92</v>
      </c>
      <c r="B15" s="697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7" t="s">
        <v>93</v>
      </c>
      <c r="B16" s="697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7" t="s">
        <v>94</v>
      </c>
      <c r="B17" s="697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7" t="s">
        <v>45</v>
      </c>
      <c r="B18" s="697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7" t="s">
        <v>46</v>
      </c>
      <c r="B19" s="697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7" t="s">
        <v>47</v>
      </c>
      <c r="B20" s="697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6" t="s">
        <v>74</v>
      </c>
      <c r="B21" s="696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6" t="s">
        <v>52</v>
      </c>
      <c r="B27" s="696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3" t="s">
        <v>7</v>
      </c>
      <c r="B29" s="693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2"/>
      <c r="B30" s="692"/>
      <c r="C30" s="50"/>
      <c r="D30" s="51"/>
      <c r="E30" s="51"/>
    </row>
    <row r="31" spans="1:10" ht="14.1" customHeight="1" x14ac:dyDescent="0.25">
      <c r="A31" s="693" t="s">
        <v>8</v>
      </c>
      <c r="B31" s="693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4" t="s">
        <v>58</v>
      </c>
      <c r="B47" s="694"/>
      <c r="C47" s="67">
        <f>E31+C38</f>
        <v>0</v>
      </c>
      <c r="D47" s="56"/>
      <c r="E47" s="56"/>
    </row>
    <row r="48" spans="1:6" ht="14.1" customHeight="1" x14ac:dyDescent="0.25">
      <c r="A48" s="695" t="s">
        <v>22</v>
      </c>
      <c r="B48" s="695"/>
      <c r="C48" s="51">
        <f>E31+D38</f>
        <v>0</v>
      </c>
      <c r="D48" s="56"/>
      <c r="E48" s="56"/>
    </row>
    <row r="49" spans="1:10" ht="14.1" customHeight="1" x14ac:dyDescent="0.25">
      <c r="A49" s="695" t="s">
        <v>60</v>
      </c>
      <c r="B49" s="695"/>
      <c r="C49" s="51">
        <f>C48/(1-B44)</f>
        <v>0</v>
      </c>
      <c r="D49" s="56"/>
      <c r="E49" s="56"/>
    </row>
    <row r="50" spans="1:10" s="72" customFormat="1" ht="14.1" customHeight="1" x14ac:dyDescent="0.25">
      <c r="A50" s="691" t="s">
        <v>24</v>
      </c>
      <c r="B50" s="691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1" t="s">
        <v>26</v>
      </c>
      <c r="B51" s="691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1" t="s">
        <v>27</v>
      </c>
      <c r="B52" s="691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1:E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7:B27"/>
    <mergeCell ref="A29:B29"/>
    <mergeCell ref="A50:B50"/>
    <mergeCell ref="A51:B51"/>
    <mergeCell ref="A52:B52"/>
    <mergeCell ref="A30:B30"/>
    <mergeCell ref="A31:B31"/>
    <mergeCell ref="A47:B47"/>
    <mergeCell ref="A48:B48"/>
    <mergeCell ref="A49:B49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8" t="s">
        <v>62</v>
      </c>
      <c r="B1" s="688"/>
      <c r="C1" s="688"/>
      <c r="D1" s="688"/>
      <c r="E1" s="688"/>
      <c r="F1" s="688"/>
    </row>
    <row r="2" spans="1:11" s="33" customFormat="1" ht="20.25" customHeight="1" x14ac:dyDescent="0.25">
      <c r="A2" s="698" t="s">
        <v>1</v>
      </c>
      <c r="B2" s="698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3" t="s">
        <v>7</v>
      </c>
      <c r="B3" s="693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2"/>
      <c r="B4" s="692"/>
      <c r="C4" s="51"/>
      <c r="D4" s="51"/>
      <c r="E4" s="51"/>
      <c r="F4" s="51"/>
    </row>
    <row r="5" spans="1:11" ht="9" customHeight="1" x14ac:dyDescent="0.25">
      <c r="A5" s="693" t="s">
        <v>8</v>
      </c>
      <c r="B5" s="693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5" t="s">
        <v>22</v>
      </c>
      <c r="B22" s="695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5" t="s">
        <v>60</v>
      </c>
      <c r="B23" s="695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1" t="s">
        <v>24</v>
      </c>
      <c r="B24" s="691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1" t="s">
        <v>26</v>
      </c>
      <c r="B25" s="691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1" t="s">
        <v>27</v>
      </c>
      <c r="B26" s="691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1:F1"/>
    <mergeCell ref="A2:B2"/>
    <mergeCell ref="A3:B3"/>
    <mergeCell ref="A4:B4"/>
    <mergeCell ref="A5:B5"/>
    <mergeCell ref="A22:B22"/>
    <mergeCell ref="A23:B23"/>
    <mergeCell ref="A24:B24"/>
    <mergeCell ref="A25:B25"/>
    <mergeCell ref="A26:B26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8" t="s">
        <v>97</v>
      </c>
      <c r="B1" s="688"/>
      <c r="C1" s="688"/>
      <c r="D1" s="688"/>
      <c r="E1" s="688"/>
      <c r="F1" s="688"/>
      <c r="G1" s="688"/>
    </row>
    <row r="2" spans="1:12" s="94" customFormat="1" ht="18.75" customHeight="1" x14ac:dyDescent="0.25">
      <c r="A2" s="689" t="s">
        <v>1</v>
      </c>
      <c r="B2" s="689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6" t="s">
        <v>100</v>
      </c>
      <c r="B3" s="706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6" t="s">
        <v>8</v>
      </c>
      <c r="B8" s="706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7" t="s">
        <v>22</v>
      </c>
      <c r="B25" s="707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5" t="s">
        <v>60</v>
      </c>
      <c r="B26" s="705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7" t="s">
        <v>24</v>
      </c>
      <c r="B27" s="687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7" t="s">
        <v>26</v>
      </c>
      <c r="B28" s="687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7" t="s">
        <v>27</v>
      </c>
      <c r="B29" s="687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8" t="s">
        <v>134</v>
      </c>
      <c r="B37" s="708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135</v>
      </c>
      <c r="B9" s="697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7" t="s">
        <v>136</v>
      </c>
      <c r="B10" s="697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7" t="s">
        <v>137</v>
      </c>
      <c r="B11" s="697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7" t="s">
        <v>138</v>
      </c>
      <c r="B12" s="697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7" t="s">
        <v>140</v>
      </c>
      <c r="B16" s="697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7" t="s">
        <v>141</v>
      </c>
      <c r="B17" s="697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7" t="s">
        <v>139</v>
      </c>
      <c r="B18" s="697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4" t="s">
        <v>17</v>
      </c>
      <c r="B48" s="694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5" t="s">
        <v>59</v>
      </c>
      <c r="B49" s="695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5" t="s">
        <v>60</v>
      </c>
      <c r="B50" s="695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1" t="s">
        <v>24</v>
      </c>
      <c r="B51" s="691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1" t="s">
        <v>27</v>
      </c>
      <c r="B53" s="691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Normal="100" workbookViewId="0">
      <selection activeCell="B41" sqref="B41"/>
    </sheetView>
  </sheetViews>
  <sheetFormatPr defaultRowHeight="11.25" x14ac:dyDescent="0.2"/>
  <cols>
    <col min="1" max="1" width="17.42578125" style="616" customWidth="1"/>
    <col min="2" max="2" width="34.42578125" style="616" customWidth="1"/>
    <col min="3" max="3" width="16" style="616" customWidth="1"/>
    <col min="4" max="4" width="14.85546875" style="616" bestFit="1" customWidth="1"/>
    <col min="5" max="5" width="16.85546875" style="616" bestFit="1" customWidth="1"/>
    <col min="6" max="6" width="15.42578125" style="616" customWidth="1"/>
    <col min="7" max="8" width="15.7109375" style="616" bestFit="1" customWidth="1"/>
    <col min="9" max="9" width="15.42578125" style="616" bestFit="1" customWidth="1"/>
    <col min="10" max="10" width="15.85546875" style="616" bestFit="1" customWidth="1"/>
    <col min="11" max="11" width="11" style="616" bestFit="1" customWidth="1"/>
    <col min="12" max="16384" width="9.140625" style="616"/>
  </cols>
  <sheetData>
    <row r="1" spans="1:11" ht="12.75" x14ac:dyDescent="0.2">
      <c r="A1" s="718" t="s">
        <v>288</v>
      </c>
      <c r="B1" s="719"/>
      <c r="C1" s="719"/>
      <c r="D1" s="719"/>
      <c r="E1" s="719"/>
      <c r="F1" s="719"/>
      <c r="G1" s="719"/>
      <c r="H1" s="719"/>
      <c r="I1" s="719"/>
      <c r="J1" s="720"/>
    </row>
    <row r="2" spans="1:11" ht="12.75" x14ac:dyDescent="0.2">
      <c r="A2" s="721" t="s">
        <v>255</v>
      </c>
      <c r="B2" s="722"/>
      <c r="C2" s="722"/>
      <c r="D2" s="722"/>
      <c r="E2" s="722"/>
      <c r="F2" s="722"/>
      <c r="G2" s="722"/>
      <c r="H2" s="722"/>
      <c r="I2" s="722"/>
      <c r="J2" s="723"/>
    </row>
    <row r="3" spans="1:11" ht="15" customHeight="1" x14ac:dyDescent="0.2">
      <c r="A3" s="709" t="s">
        <v>166</v>
      </c>
      <c r="B3" s="710"/>
      <c r="C3" s="710"/>
      <c r="D3" s="710"/>
      <c r="E3" s="724" t="s">
        <v>29</v>
      </c>
      <c r="F3" s="725"/>
      <c r="G3" s="726" t="s">
        <v>263</v>
      </c>
      <c r="H3" s="727"/>
      <c r="I3" s="724" t="s">
        <v>264</v>
      </c>
      <c r="J3" s="728"/>
    </row>
    <row r="4" spans="1:11" ht="15" customHeight="1" x14ac:dyDescent="0.2">
      <c r="A4" s="709" t="s">
        <v>279</v>
      </c>
      <c r="B4" s="710"/>
      <c r="C4" s="710"/>
      <c r="D4" s="710"/>
      <c r="E4" s="711">
        <v>129</v>
      </c>
      <c r="F4" s="712"/>
      <c r="G4" s="663">
        <f>ROUND(H4,2)</f>
        <v>0</v>
      </c>
      <c r="H4" s="662">
        <v>0</v>
      </c>
      <c r="I4" s="713">
        <f>E4*G4</f>
        <v>0</v>
      </c>
      <c r="J4" s="714"/>
    </row>
    <row r="5" spans="1:11" ht="15" customHeight="1" x14ac:dyDescent="0.2">
      <c r="A5" s="715" t="s">
        <v>280</v>
      </c>
      <c r="B5" s="716"/>
      <c r="C5" s="716"/>
      <c r="D5" s="717"/>
      <c r="E5" s="711">
        <v>129</v>
      </c>
      <c r="F5" s="712"/>
      <c r="G5" s="663">
        <f t="shared" ref="G5:G12" si="0">ROUND(H5,2)</f>
        <v>0</v>
      </c>
      <c r="H5" s="662">
        <v>0</v>
      </c>
      <c r="I5" s="713">
        <f>E5*G5</f>
        <v>0</v>
      </c>
      <c r="J5" s="714"/>
    </row>
    <row r="6" spans="1:11" ht="15" customHeight="1" x14ac:dyDescent="0.2">
      <c r="A6" s="715" t="s">
        <v>281</v>
      </c>
      <c r="B6" s="716"/>
      <c r="C6" s="716"/>
      <c r="D6" s="717"/>
      <c r="E6" s="711">
        <v>774</v>
      </c>
      <c r="F6" s="712"/>
      <c r="G6" s="663">
        <f t="shared" si="0"/>
        <v>0</v>
      </c>
      <c r="H6" s="662">
        <v>0</v>
      </c>
      <c r="I6" s="713">
        <f>E6*G6</f>
        <v>0</v>
      </c>
      <c r="J6" s="714"/>
    </row>
    <row r="7" spans="1:11" ht="15" customHeight="1" x14ac:dyDescent="0.2">
      <c r="A7" s="729" t="s">
        <v>282</v>
      </c>
      <c r="B7" s="716"/>
      <c r="C7" s="716"/>
      <c r="D7" s="717"/>
      <c r="E7" s="711">
        <v>129</v>
      </c>
      <c r="F7" s="712"/>
      <c r="G7" s="663">
        <f t="shared" si="0"/>
        <v>0</v>
      </c>
      <c r="H7" s="662">
        <v>0</v>
      </c>
      <c r="I7" s="713">
        <f t="shared" ref="I7:I12" si="1">E7*G7</f>
        <v>0</v>
      </c>
      <c r="J7" s="714"/>
    </row>
    <row r="8" spans="1:11" ht="15" customHeight="1" x14ac:dyDescent="0.2">
      <c r="A8" s="709" t="s">
        <v>283</v>
      </c>
      <c r="B8" s="710"/>
      <c r="C8" s="710"/>
      <c r="D8" s="710"/>
      <c r="E8" s="711">
        <v>310</v>
      </c>
      <c r="F8" s="712"/>
      <c r="G8" s="663">
        <f t="shared" si="0"/>
        <v>0</v>
      </c>
      <c r="H8" s="662">
        <v>0</v>
      </c>
      <c r="I8" s="713">
        <f t="shared" si="1"/>
        <v>0</v>
      </c>
      <c r="J8" s="714"/>
    </row>
    <row r="9" spans="1:11" ht="15" customHeight="1" x14ac:dyDescent="0.2">
      <c r="A9" s="709" t="s">
        <v>284</v>
      </c>
      <c r="B9" s="710"/>
      <c r="C9" s="710"/>
      <c r="D9" s="710"/>
      <c r="E9" s="711">
        <v>626</v>
      </c>
      <c r="F9" s="712"/>
      <c r="G9" s="663">
        <f t="shared" si="0"/>
        <v>0</v>
      </c>
      <c r="H9" s="662">
        <v>0</v>
      </c>
      <c r="I9" s="713">
        <f t="shared" si="1"/>
        <v>0</v>
      </c>
      <c r="J9" s="714"/>
    </row>
    <row r="10" spans="1:11" ht="15" customHeight="1" x14ac:dyDescent="0.2">
      <c r="A10" s="709" t="s">
        <v>285</v>
      </c>
      <c r="B10" s="710"/>
      <c r="C10" s="710"/>
      <c r="D10" s="710"/>
      <c r="E10" s="711">
        <v>129</v>
      </c>
      <c r="F10" s="712"/>
      <c r="G10" s="663">
        <f t="shared" si="0"/>
        <v>0</v>
      </c>
      <c r="H10" s="662">
        <v>0</v>
      </c>
      <c r="I10" s="713">
        <f t="shared" si="1"/>
        <v>0</v>
      </c>
      <c r="J10" s="714"/>
    </row>
    <row r="11" spans="1:11" ht="15" customHeight="1" x14ac:dyDescent="0.2">
      <c r="A11" s="709" t="s">
        <v>286</v>
      </c>
      <c r="B11" s="710"/>
      <c r="C11" s="710"/>
      <c r="D11" s="710"/>
      <c r="E11" s="711">
        <v>2064</v>
      </c>
      <c r="F11" s="712"/>
      <c r="G11" s="663">
        <f t="shared" si="0"/>
        <v>0</v>
      </c>
      <c r="H11" s="662">
        <v>0</v>
      </c>
      <c r="I11" s="713">
        <f t="shared" si="1"/>
        <v>0</v>
      </c>
      <c r="J11" s="714"/>
    </row>
    <row r="12" spans="1:11" ht="15" customHeight="1" x14ac:dyDescent="0.2">
      <c r="A12" s="709" t="s">
        <v>287</v>
      </c>
      <c r="B12" s="710"/>
      <c r="C12" s="710"/>
      <c r="D12" s="710"/>
      <c r="E12" s="711">
        <v>52</v>
      </c>
      <c r="F12" s="712"/>
      <c r="G12" s="663">
        <f t="shared" si="0"/>
        <v>0</v>
      </c>
      <c r="H12" s="662">
        <v>0</v>
      </c>
      <c r="I12" s="713">
        <f t="shared" si="1"/>
        <v>0</v>
      </c>
      <c r="J12" s="714"/>
    </row>
    <row r="13" spans="1:11" ht="15" customHeight="1" x14ac:dyDescent="0.2">
      <c r="A13" s="730" t="s">
        <v>256</v>
      </c>
      <c r="B13" s="731"/>
      <c r="C13" s="731"/>
      <c r="D13" s="731"/>
      <c r="E13" s="732">
        <f>SUM(E4:F12)</f>
        <v>4342</v>
      </c>
      <c r="F13" s="733"/>
      <c r="G13" s="664"/>
      <c r="H13" s="734" t="s">
        <v>275</v>
      </c>
      <c r="I13" s="736">
        <f>SUM(I4:J12)</f>
        <v>0</v>
      </c>
      <c r="J13" s="737"/>
    </row>
    <row r="14" spans="1:11" ht="15" customHeight="1" thickBot="1" x14ac:dyDescent="0.25">
      <c r="A14" s="738" t="s">
        <v>277</v>
      </c>
      <c r="B14" s="739"/>
      <c r="C14" s="739"/>
      <c r="D14" s="739"/>
      <c r="E14" s="740">
        <f>E13*12</f>
        <v>52104</v>
      </c>
      <c r="F14" s="741"/>
      <c r="G14" s="664"/>
      <c r="H14" s="735"/>
      <c r="I14" s="742">
        <f>I13*12</f>
        <v>0</v>
      </c>
      <c r="J14" s="743"/>
      <c r="K14" s="685"/>
    </row>
    <row r="15" spans="1:11" ht="12" thickBot="1" x14ac:dyDescent="0.25">
      <c r="A15" s="617"/>
      <c r="B15" s="618"/>
      <c r="C15" s="619"/>
      <c r="D15" s="620"/>
      <c r="E15" s="621"/>
      <c r="F15" s="675"/>
      <c r="G15" s="675"/>
      <c r="H15" s="675"/>
      <c r="I15" s="622"/>
      <c r="J15" s="676"/>
    </row>
    <row r="16" spans="1:11" ht="12.75" x14ac:dyDescent="0.2">
      <c r="A16" s="746" t="s">
        <v>265</v>
      </c>
      <c r="B16" s="747"/>
      <c r="C16" s="750" t="s">
        <v>262</v>
      </c>
      <c r="D16" s="751"/>
      <c r="F16" s="752" t="s">
        <v>266</v>
      </c>
      <c r="G16" s="623" t="s">
        <v>261</v>
      </c>
      <c r="H16" s="754" t="s">
        <v>254</v>
      </c>
      <c r="I16" s="756"/>
      <c r="J16" s="757"/>
    </row>
    <row r="17" spans="1:10" ht="12.75" x14ac:dyDescent="0.2">
      <c r="A17" s="748"/>
      <c r="B17" s="749"/>
      <c r="C17" s="660"/>
      <c r="D17" s="680" t="s">
        <v>275</v>
      </c>
      <c r="F17" s="753"/>
      <c r="G17" s="661" t="s">
        <v>275</v>
      </c>
      <c r="H17" s="755"/>
      <c r="I17" s="675"/>
      <c r="J17" s="676"/>
    </row>
    <row r="18" spans="1:10" s="683" customFormat="1" ht="20.100000000000001" customHeight="1" x14ac:dyDescent="0.2">
      <c r="A18" s="624" t="s">
        <v>259</v>
      </c>
      <c r="B18" s="679">
        <v>0</v>
      </c>
      <c r="C18" s="681">
        <f>ROUND(D18,2)</f>
        <v>0</v>
      </c>
      <c r="D18" s="682">
        <f>I13*B18</f>
        <v>0</v>
      </c>
      <c r="F18" s="677" t="s">
        <v>19</v>
      </c>
      <c r="G18" s="626">
        <v>6.4999999999999997E-3</v>
      </c>
      <c r="H18" s="684">
        <f>$I$13*G18</f>
        <v>0</v>
      </c>
      <c r="I18" s="622"/>
      <c r="J18" s="678"/>
    </row>
    <row r="19" spans="1:10" s="683" customFormat="1" ht="20.100000000000001" customHeight="1" x14ac:dyDescent="0.2">
      <c r="A19" s="624" t="s">
        <v>15</v>
      </c>
      <c r="B19" s="679">
        <v>0</v>
      </c>
      <c r="C19" s="681">
        <f>ROUND(D19,2)</f>
        <v>0</v>
      </c>
      <c r="D19" s="682">
        <f>I13*B19</f>
        <v>0</v>
      </c>
      <c r="F19" s="677" t="s">
        <v>20</v>
      </c>
      <c r="G19" s="626">
        <v>0.03</v>
      </c>
      <c r="H19" s="684">
        <f>$I$13*G19</f>
        <v>0</v>
      </c>
      <c r="I19" s="622"/>
      <c r="J19" s="659"/>
    </row>
    <row r="20" spans="1:10" s="683" customFormat="1" ht="20.100000000000001" customHeight="1" x14ac:dyDescent="0.2">
      <c r="A20" s="624" t="s">
        <v>55</v>
      </c>
      <c r="B20" s="679">
        <v>0</v>
      </c>
      <c r="C20" s="681">
        <f>ROUND(D20,2)</f>
        <v>0</v>
      </c>
      <c r="D20" s="682">
        <f>I13*B20</f>
        <v>0</v>
      </c>
      <c r="F20" s="677" t="s">
        <v>21</v>
      </c>
      <c r="G20" s="626">
        <v>0.05</v>
      </c>
      <c r="H20" s="684">
        <f t="shared" ref="H20" si="2">$I$13*G20</f>
        <v>0</v>
      </c>
      <c r="I20" s="622"/>
      <c r="J20" s="678"/>
    </row>
    <row r="21" spans="1:10" s="631" customFormat="1" ht="15.75" customHeight="1" thickBot="1" x14ac:dyDescent="0.25">
      <c r="A21" s="674" t="s">
        <v>260</v>
      </c>
      <c r="B21" s="628">
        <f>SUM(B18:B20)</f>
        <v>0</v>
      </c>
      <c r="C21" s="758">
        <f>SUM(C18:C20)</f>
        <v>0</v>
      </c>
      <c r="D21" s="759"/>
      <c r="F21" s="627" t="s">
        <v>17</v>
      </c>
      <c r="G21" s="628">
        <f ca="1">SUM(G18:G21)</f>
        <v>8.6499999999999994E-2</v>
      </c>
      <c r="H21" s="629">
        <f>SUM(H18:H20)</f>
        <v>0</v>
      </c>
      <c r="I21" s="657"/>
      <c r="J21" s="630"/>
    </row>
    <row r="22" spans="1:10" x14ac:dyDescent="0.2">
      <c r="A22" s="617"/>
      <c r="B22" s="618"/>
      <c r="C22" s="621"/>
      <c r="D22" s="620"/>
      <c r="E22" s="621"/>
      <c r="F22" s="675"/>
      <c r="G22" s="675"/>
      <c r="H22" s="675"/>
      <c r="I22" s="675"/>
      <c r="J22" s="676"/>
    </row>
    <row r="23" spans="1:10" ht="12" thickBot="1" x14ac:dyDescent="0.25">
      <c r="A23" s="632"/>
      <c r="B23" s="675"/>
      <c r="C23" s="675"/>
      <c r="D23" s="675"/>
      <c r="E23" s="675"/>
      <c r="F23" s="675"/>
      <c r="G23" s="675"/>
      <c r="H23" s="675"/>
      <c r="I23" s="675"/>
      <c r="J23" s="676"/>
    </row>
    <row r="24" spans="1:10" ht="12.75" x14ac:dyDescent="0.2">
      <c r="A24" s="718" t="s">
        <v>267</v>
      </c>
      <c r="B24" s="719"/>
      <c r="C24" s="719"/>
      <c r="D24" s="719"/>
      <c r="E24" s="720"/>
      <c r="F24" s="718" t="s">
        <v>268</v>
      </c>
      <c r="G24" s="719"/>
      <c r="H24" s="719"/>
      <c r="I24" s="719"/>
      <c r="J24" s="720"/>
    </row>
    <row r="25" spans="1:10" ht="25.5" x14ac:dyDescent="0.2">
      <c r="A25" s="709" t="s">
        <v>28</v>
      </c>
      <c r="B25" s="710"/>
      <c r="C25" s="633" t="s">
        <v>29</v>
      </c>
      <c r="D25" s="634" t="s">
        <v>257</v>
      </c>
      <c r="E25" s="635" t="s">
        <v>258</v>
      </c>
      <c r="F25" s="624" t="s">
        <v>274</v>
      </c>
      <c r="G25" s="634" t="s">
        <v>271</v>
      </c>
      <c r="H25" s="634" t="s">
        <v>270</v>
      </c>
      <c r="I25" s="633" t="s">
        <v>273</v>
      </c>
      <c r="J25" s="636" t="s">
        <v>272</v>
      </c>
    </row>
    <row r="26" spans="1:10" ht="12.75" x14ac:dyDescent="0.2">
      <c r="A26" s="744" t="str">
        <f>A4</f>
        <v>MÉDICO - ORTOPEDIA COORDENAÇÃO GERAL 1*6*5</v>
      </c>
      <c r="B26" s="745"/>
      <c r="C26" s="665">
        <f>E4</f>
        <v>129</v>
      </c>
      <c r="D26" s="637">
        <f>IFERROR(I26-H26-G26,"0")</f>
        <v>0</v>
      </c>
      <c r="E26" s="666">
        <f>C26*D26</f>
        <v>0</v>
      </c>
      <c r="F26" s="669" t="str">
        <f>IFERROR(J26/$J$35,"0")</f>
        <v>0</v>
      </c>
      <c r="G26" s="637">
        <f>IFERROR(($C$21*F26)/C26,"0")</f>
        <v>0</v>
      </c>
      <c r="H26" s="637">
        <f>IFERROR(($H$21*F26)/C26,"0")</f>
        <v>0</v>
      </c>
      <c r="I26" s="638">
        <f>G4</f>
        <v>0</v>
      </c>
      <c r="J26" s="667">
        <f>I4</f>
        <v>0</v>
      </c>
    </row>
    <row r="27" spans="1:10" ht="12.75" x14ac:dyDescent="0.2">
      <c r="A27" s="744" t="str">
        <f>A5</f>
        <v>MÉDICO - ORTOPEDIA AMBULATÓRIO COORDENAÇÃO 1*6*5</v>
      </c>
      <c r="B27" s="745"/>
      <c r="C27" s="665">
        <f>E5</f>
        <v>129</v>
      </c>
      <c r="D27" s="637">
        <f t="shared" ref="D27:D34" si="3">IFERROR(I27-H27-G27,"0")</f>
        <v>0</v>
      </c>
      <c r="E27" s="666">
        <f t="shared" ref="E27:E34" si="4">C27*D27</f>
        <v>0</v>
      </c>
      <c r="F27" s="669" t="str">
        <f>IFERROR(J27/$J$35,"0")</f>
        <v>0</v>
      </c>
      <c r="G27" s="637">
        <f t="shared" ref="G27:G34" si="5">IFERROR(($C$21*F27)/C27,"0")</f>
        <v>0</v>
      </c>
      <c r="H27" s="637">
        <f t="shared" ref="H27:H34" si="6">IFERROR(($H$21*F27)/C27,"0")</f>
        <v>0</v>
      </c>
      <c r="I27" s="638">
        <f>G5</f>
        <v>0</v>
      </c>
      <c r="J27" s="667">
        <f>I5</f>
        <v>0</v>
      </c>
    </row>
    <row r="28" spans="1:10" ht="12.75" x14ac:dyDescent="0.2">
      <c r="A28" s="744" t="str">
        <f>A6</f>
        <v>MÉDICO - ORTOPEDIA AMBULATÓRIO 6*6*5</v>
      </c>
      <c r="B28" s="745"/>
      <c r="C28" s="665">
        <f>E6</f>
        <v>774</v>
      </c>
      <c r="D28" s="637">
        <f t="shared" si="3"/>
        <v>0</v>
      </c>
      <c r="E28" s="666">
        <f t="shared" si="4"/>
        <v>0</v>
      </c>
      <c r="F28" s="669" t="str">
        <f>IFERROR(J28/$J$35,"0")</f>
        <v>0</v>
      </c>
      <c r="G28" s="637">
        <f t="shared" si="5"/>
        <v>0</v>
      </c>
      <c r="H28" s="637">
        <f t="shared" si="6"/>
        <v>0</v>
      </c>
      <c r="I28" s="638">
        <f>G6</f>
        <v>0</v>
      </c>
      <c r="J28" s="667">
        <f>I6</f>
        <v>0</v>
      </c>
    </row>
    <row r="29" spans="1:10" ht="12.75" x14ac:dyDescent="0.2">
      <c r="A29" s="744" t="str">
        <f>A7</f>
        <v>MÉDICO - ORTOPEDIA INTERNAÇÃO COORDENAÇÃO 1*6*5</v>
      </c>
      <c r="B29" s="745"/>
      <c r="C29" s="665">
        <f>E7</f>
        <v>129</v>
      </c>
      <c r="D29" s="637">
        <f t="shared" si="3"/>
        <v>0</v>
      </c>
      <c r="E29" s="666">
        <f t="shared" si="4"/>
        <v>0</v>
      </c>
      <c r="F29" s="669" t="str">
        <f>IFERROR(J29/$J$35,"0")</f>
        <v>0</v>
      </c>
      <c r="G29" s="637">
        <f t="shared" si="5"/>
        <v>0</v>
      </c>
      <c r="H29" s="637">
        <f t="shared" si="6"/>
        <v>0</v>
      </c>
      <c r="I29" s="638">
        <f>G7</f>
        <v>0</v>
      </c>
      <c r="J29" s="667">
        <f>I7</f>
        <v>0</v>
      </c>
    </row>
    <row r="30" spans="1:10" ht="12.75" x14ac:dyDescent="0.2">
      <c r="A30" s="744" t="str">
        <f>A8</f>
        <v>MÉDICO - ORTOPEDIA INTERNAÇÃO ROTINA (2*6*5) + (1*6*2 - FDS)</v>
      </c>
      <c r="B30" s="745"/>
      <c r="C30" s="665">
        <f>E8</f>
        <v>310</v>
      </c>
      <c r="D30" s="637">
        <f t="shared" si="3"/>
        <v>0</v>
      </c>
      <c r="E30" s="666">
        <f t="shared" si="4"/>
        <v>0</v>
      </c>
      <c r="F30" s="669" t="str">
        <f>IFERROR(J30/$J$35,"0")</f>
        <v>0</v>
      </c>
      <c r="G30" s="637">
        <f t="shared" si="5"/>
        <v>0</v>
      </c>
      <c r="H30" s="637">
        <f t="shared" si="6"/>
        <v>0</v>
      </c>
      <c r="I30" s="638">
        <f>G8</f>
        <v>0</v>
      </c>
      <c r="J30" s="667">
        <f>I8</f>
        <v>0</v>
      </c>
    </row>
    <row r="31" spans="1:10" ht="12.75" x14ac:dyDescent="0.2">
      <c r="A31" s="744" t="str">
        <f>A9</f>
        <v>MÉDICO - ORTOPEDIA INTERNAÇÃO PLANTÃO (2*12*5) + (1*12*2 FDS)</v>
      </c>
      <c r="B31" s="745"/>
      <c r="C31" s="665">
        <f>E9</f>
        <v>626</v>
      </c>
      <c r="D31" s="637">
        <f t="shared" si="3"/>
        <v>0</v>
      </c>
      <c r="E31" s="666">
        <f t="shared" si="4"/>
        <v>0</v>
      </c>
      <c r="F31" s="669" t="str">
        <f>IFERROR(J31/$J$35,"0")</f>
        <v>0</v>
      </c>
      <c r="G31" s="637">
        <f t="shared" si="5"/>
        <v>0</v>
      </c>
      <c r="H31" s="637">
        <f t="shared" si="6"/>
        <v>0</v>
      </c>
      <c r="I31" s="638">
        <f>G9</f>
        <v>0</v>
      </c>
      <c r="J31" s="667">
        <f>I9</f>
        <v>0</v>
      </c>
    </row>
    <row r="32" spans="1:10" ht="12.75" x14ac:dyDescent="0.2">
      <c r="A32" s="744" t="str">
        <f>A10</f>
        <v>MÉDICO - ORTOPEDIA CENTRO CIRÚRGICO COORDENAÇÃO 1*6*5</v>
      </c>
      <c r="B32" s="745"/>
      <c r="C32" s="665">
        <f>E10</f>
        <v>129</v>
      </c>
      <c r="D32" s="637">
        <f t="shared" si="3"/>
        <v>0</v>
      </c>
      <c r="E32" s="666">
        <f t="shared" si="4"/>
        <v>0</v>
      </c>
      <c r="F32" s="669" t="str">
        <f>IFERROR(J32/$J$35,"0")</f>
        <v>0</v>
      </c>
      <c r="G32" s="637">
        <f t="shared" si="5"/>
        <v>0</v>
      </c>
      <c r="H32" s="637">
        <f t="shared" si="6"/>
        <v>0</v>
      </c>
      <c r="I32" s="638">
        <f>G10</f>
        <v>0</v>
      </c>
      <c r="J32" s="667">
        <f>I10</f>
        <v>0</v>
      </c>
    </row>
    <row r="33" spans="1:10" ht="12.75" x14ac:dyDescent="0.2">
      <c r="A33" s="744" t="str">
        <f>A11</f>
        <v>MÉDICO - ORTOPEDIA CENTRO CIRÚRGICO 8*12*5</v>
      </c>
      <c r="B33" s="745"/>
      <c r="C33" s="665">
        <f>E11</f>
        <v>2064</v>
      </c>
      <c r="D33" s="637">
        <f t="shared" si="3"/>
        <v>0</v>
      </c>
      <c r="E33" s="666">
        <f t="shared" si="4"/>
        <v>0</v>
      </c>
      <c r="F33" s="669" t="str">
        <f>IFERROR(J33/$J$35,"0")</f>
        <v>0</v>
      </c>
      <c r="G33" s="637">
        <f t="shared" si="5"/>
        <v>0</v>
      </c>
      <c r="H33" s="637">
        <f t="shared" si="6"/>
        <v>0</v>
      </c>
      <c r="I33" s="638">
        <f>G11</f>
        <v>0</v>
      </c>
      <c r="J33" s="667">
        <f>I11</f>
        <v>0</v>
      </c>
    </row>
    <row r="34" spans="1:10" ht="13.5" thickBot="1" x14ac:dyDescent="0.25">
      <c r="A34" s="744" t="str">
        <f>A12</f>
        <v>MÉDICO - ORTOPEDIA VISCOSSUPLEMENTAÇÃO 1*12*1</v>
      </c>
      <c r="B34" s="745"/>
      <c r="C34" s="665">
        <f>E12</f>
        <v>52</v>
      </c>
      <c r="D34" s="637">
        <f t="shared" si="3"/>
        <v>0</v>
      </c>
      <c r="E34" s="666">
        <f t="shared" si="4"/>
        <v>0</v>
      </c>
      <c r="F34" s="669" t="str">
        <f>IFERROR(J34/$J$35,"0")</f>
        <v>0</v>
      </c>
      <c r="G34" s="637">
        <f t="shared" si="5"/>
        <v>0</v>
      </c>
      <c r="H34" s="637">
        <f t="shared" si="6"/>
        <v>0</v>
      </c>
      <c r="I34" s="638">
        <f>G12</f>
        <v>0</v>
      </c>
      <c r="J34" s="667">
        <f>I12</f>
        <v>0</v>
      </c>
    </row>
    <row r="35" spans="1:10" ht="13.5" thickBot="1" x14ac:dyDescent="0.25">
      <c r="A35" s="770" t="s">
        <v>8</v>
      </c>
      <c r="B35" s="771"/>
      <c r="C35" s="639">
        <f>E13</f>
        <v>4342</v>
      </c>
      <c r="D35" s="671"/>
      <c r="E35" s="640">
        <f>SUM(E26:E34)</f>
        <v>0</v>
      </c>
      <c r="F35" s="668" t="str">
        <f>IFERROR(J35/$J$35,"0")</f>
        <v>0</v>
      </c>
      <c r="G35" s="760"/>
      <c r="H35" s="761"/>
      <c r="I35" s="761"/>
      <c r="J35" s="673">
        <f>SUM(J26:J34)</f>
        <v>0</v>
      </c>
    </row>
    <row r="36" spans="1:10" ht="15.75" thickBot="1" x14ac:dyDescent="0.3">
      <c r="A36" s="641"/>
      <c r="B36" s="641"/>
      <c r="C36" s="642"/>
      <c r="D36" s="643"/>
      <c r="E36" s="643"/>
      <c r="F36" s="670"/>
      <c r="G36" s="644"/>
      <c r="H36" s="645"/>
      <c r="I36" s="645"/>
      <c r="J36" s="672"/>
    </row>
    <row r="37" spans="1:10" ht="13.5" thickBot="1" x14ac:dyDescent="0.25">
      <c r="A37" s="641"/>
      <c r="B37" s="641"/>
      <c r="C37" s="762" t="s">
        <v>276</v>
      </c>
      <c r="D37" s="763"/>
      <c r="E37" s="763"/>
      <c r="F37" s="764">
        <f>(C21+H21+E35)-J35</f>
        <v>0</v>
      </c>
      <c r="G37" s="764"/>
      <c r="H37" s="765"/>
      <c r="I37" s="645"/>
      <c r="J37" s="645"/>
    </row>
    <row r="38" spans="1:10" ht="15.75" customHeight="1" x14ac:dyDescent="0.2">
      <c r="C38" s="762" t="s">
        <v>269</v>
      </c>
      <c r="D38" s="763"/>
      <c r="E38" s="763"/>
      <c r="F38" s="764">
        <f>C21+H21+E35</f>
        <v>0</v>
      </c>
      <c r="G38" s="764"/>
      <c r="H38" s="765"/>
      <c r="I38" s="658"/>
      <c r="J38" s="625"/>
    </row>
    <row r="39" spans="1:10" ht="15" customHeight="1" thickBot="1" x14ac:dyDescent="0.25">
      <c r="C39" s="766" t="s">
        <v>278</v>
      </c>
      <c r="D39" s="767"/>
      <c r="E39" s="767"/>
      <c r="F39" s="768">
        <f>F38*12</f>
        <v>0</v>
      </c>
      <c r="G39" s="768"/>
      <c r="H39" s="769"/>
      <c r="I39" s="625"/>
      <c r="J39" s="625"/>
    </row>
    <row r="40" spans="1:10" x14ac:dyDescent="0.2">
      <c r="F40" s="647"/>
      <c r="G40" s="648"/>
      <c r="H40" s="649"/>
    </row>
    <row r="41" spans="1:10" x14ac:dyDescent="0.2">
      <c r="F41" s="647"/>
      <c r="G41" s="648"/>
      <c r="H41" s="649"/>
    </row>
    <row r="42" spans="1:10" x14ac:dyDescent="0.2">
      <c r="F42" s="647"/>
      <c r="G42" s="648"/>
      <c r="H42" s="650"/>
    </row>
    <row r="43" spans="1:10" x14ac:dyDescent="0.2">
      <c r="A43" s="647"/>
      <c r="B43" s="651"/>
      <c r="C43" s="651"/>
      <c r="D43" s="651"/>
      <c r="E43" s="646"/>
      <c r="F43" s="647"/>
      <c r="G43" s="648"/>
      <c r="H43" s="652"/>
    </row>
    <row r="44" spans="1:10" x14ac:dyDescent="0.2">
      <c r="F44" s="646"/>
      <c r="G44" s="647"/>
      <c r="H44" s="646"/>
      <c r="I44" s="646"/>
      <c r="J44" s="646"/>
    </row>
    <row r="45" spans="1:10" x14ac:dyDescent="0.2">
      <c r="F45" s="646"/>
      <c r="G45" s="647"/>
      <c r="H45" s="646"/>
      <c r="I45" s="646"/>
      <c r="J45" s="646"/>
    </row>
    <row r="46" spans="1:10" x14ac:dyDescent="0.2">
      <c r="F46" s="646"/>
      <c r="G46" s="647"/>
      <c r="H46" s="646"/>
      <c r="I46" s="646"/>
      <c r="J46" s="646"/>
    </row>
    <row r="47" spans="1:10" x14ac:dyDescent="0.2">
      <c r="F47" s="646"/>
      <c r="G47" s="647"/>
      <c r="H47" s="646"/>
      <c r="I47" s="646"/>
      <c r="J47" s="653"/>
    </row>
    <row r="48" spans="1:10" x14ac:dyDescent="0.2">
      <c r="F48" s="646"/>
      <c r="G48" s="647"/>
      <c r="H48" s="646"/>
      <c r="I48" s="646"/>
      <c r="J48" s="653"/>
    </row>
    <row r="49" spans="6:10" x14ac:dyDescent="0.2">
      <c r="F49" s="654"/>
      <c r="G49" s="647"/>
      <c r="H49" s="655"/>
      <c r="I49" s="646"/>
      <c r="J49" s="646"/>
    </row>
    <row r="61" spans="6:10" x14ac:dyDescent="0.2">
      <c r="F61" s="656"/>
    </row>
  </sheetData>
  <sheetProtection selectLockedCells="1"/>
  <mergeCells count="66">
    <mergeCell ref="G35:I35"/>
    <mergeCell ref="C37:E37"/>
    <mergeCell ref="F37:H37"/>
    <mergeCell ref="C38:E38"/>
    <mergeCell ref="F38:H38"/>
    <mergeCell ref="C39:E39"/>
    <mergeCell ref="F39:H39"/>
    <mergeCell ref="A35:B35"/>
    <mergeCell ref="A29:B29"/>
    <mergeCell ref="A30:B30"/>
    <mergeCell ref="A31:B31"/>
    <mergeCell ref="A32:B32"/>
    <mergeCell ref="A33:B33"/>
    <mergeCell ref="A34:B34"/>
    <mergeCell ref="A24:E24"/>
    <mergeCell ref="F24:J24"/>
    <mergeCell ref="A25:B25"/>
    <mergeCell ref="A26:B26"/>
    <mergeCell ref="A27:B27"/>
    <mergeCell ref="A28:B28"/>
    <mergeCell ref="A16:B17"/>
    <mergeCell ref="C16:D16"/>
    <mergeCell ref="F16:F17"/>
    <mergeCell ref="H16:H17"/>
    <mergeCell ref="I16:J16"/>
    <mergeCell ref="C21:D21"/>
    <mergeCell ref="A13:D13"/>
    <mergeCell ref="E13:F13"/>
    <mergeCell ref="H13:H14"/>
    <mergeCell ref="I13:J13"/>
    <mergeCell ref="A14:D14"/>
    <mergeCell ref="E14:F14"/>
    <mergeCell ref="I14:J14"/>
    <mergeCell ref="A12:D12"/>
    <mergeCell ref="E12:F12"/>
    <mergeCell ref="I12:J12"/>
    <mergeCell ref="A10:D10"/>
    <mergeCell ref="E10:F10"/>
    <mergeCell ref="I10:J10"/>
    <mergeCell ref="A11:D11"/>
    <mergeCell ref="E11:F11"/>
    <mergeCell ref="I11:J11"/>
    <mergeCell ref="A8:D8"/>
    <mergeCell ref="E8:F8"/>
    <mergeCell ref="I8:J8"/>
    <mergeCell ref="A9:D9"/>
    <mergeCell ref="E9:F9"/>
    <mergeCell ref="I9:J9"/>
    <mergeCell ref="A6:D6"/>
    <mergeCell ref="E6:F6"/>
    <mergeCell ref="I6:J6"/>
    <mergeCell ref="A7:D7"/>
    <mergeCell ref="E7:F7"/>
    <mergeCell ref="I7:J7"/>
    <mergeCell ref="A4:D4"/>
    <mergeCell ref="E4:F4"/>
    <mergeCell ref="I4:J4"/>
    <mergeCell ref="A5:D5"/>
    <mergeCell ref="E5:F5"/>
    <mergeCell ref="I5:J5"/>
    <mergeCell ref="A1:J1"/>
    <mergeCell ref="A2:J2"/>
    <mergeCell ref="A3:D3"/>
    <mergeCell ref="E3:F3"/>
    <mergeCell ref="G3:H3"/>
    <mergeCell ref="I3:J3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91" t="s">
        <v>241</v>
      </c>
      <c r="B1" s="791"/>
      <c r="C1" s="791"/>
      <c r="D1" s="791"/>
      <c r="E1" s="791"/>
      <c r="F1" s="791"/>
      <c r="G1" s="344"/>
      <c r="H1" s="315"/>
      <c r="I1" s="315"/>
      <c r="J1" s="315"/>
      <c r="K1" s="315"/>
    </row>
    <row r="2" spans="1:14" s="365" customFormat="1" ht="45" customHeight="1" x14ac:dyDescent="0.25">
      <c r="A2" s="792" t="s">
        <v>196</v>
      </c>
      <c r="B2" s="793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79" t="s">
        <v>34</v>
      </c>
      <c r="B4" s="780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79" t="s">
        <v>35</v>
      </c>
      <c r="B5" s="780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79" t="s">
        <v>36</v>
      </c>
      <c r="B6" s="780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89" t="s">
        <v>37</v>
      </c>
      <c r="B7" s="790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79" t="s">
        <v>210</v>
      </c>
      <c r="B9" s="780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79" t="s">
        <v>211</v>
      </c>
      <c r="B10" s="780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79" t="s">
        <v>212</v>
      </c>
      <c r="B11" s="780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1" t="s">
        <v>191</v>
      </c>
      <c r="B15" s="782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1" t="s">
        <v>192</v>
      </c>
      <c r="B16" s="782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1" t="s">
        <v>193</v>
      </c>
      <c r="B17" s="782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3" t="s">
        <v>8</v>
      </c>
      <c r="B18" s="784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79" t="s">
        <v>52</v>
      </c>
      <c r="B24" s="780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5"/>
      <c r="B26" s="786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5" t="s">
        <v>8</v>
      </c>
      <c r="B27" s="786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7" t="s">
        <v>58</v>
      </c>
      <c r="B41" s="788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2" t="s">
        <v>59</v>
      </c>
      <c r="B42" s="773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2" t="s">
        <v>60</v>
      </c>
      <c r="B44" s="773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74" t="s">
        <v>24</v>
      </c>
      <c r="B45" s="775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74" t="s">
        <v>26</v>
      </c>
      <c r="B46" s="775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76" t="s">
        <v>27</v>
      </c>
      <c r="B47" s="777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78"/>
      <c r="B48" s="778"/>
      <c r="C48" s="778"/>
      <c r="D48" s="778"/>
      <c r="E48" s="778"/>
      <c r="F48" s="778"/>
      <c r="G48" s="778"/>
      <c r="H48" s="778"/>
      <c r="I48" s="778"/>
      <c r="J48" s="778"/>
      <c r="K48" s="778"/>
      <c r="L48" s="778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7:B7"/>
    <mergeCell ref="A1:F1"/>
    <mergeCell ref="A2:B2"/>
    <mergeCell ref="A4:B4"/>
    <mergeCell ref="A5:B5"/>
    <mergeCell ref="A6:B6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44:B44"/>
    <mergeCell ref="A45:B45"/>
    <mergeCell ref="A46:B46"/>
    <mergeCell ref="A47:B47"/>
    <mergeCell ref="A48:L48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91" t="s">
        <v>209</v>
      </c>
      <c r="B1" s="791"/>
      <c r="C1" s="791"/>
      <c r="D1" s="791"/>
      <c r="E1" s="791"/>
      <c r="F1" s="791"/>
      <c r="G1" s="344"/>
      <c r="H1" s="315"/>
      <c r="I1" s="315"/>
      <c r="J1" s="315"/>
      <c r="K1" s="315"/>
    </row>
    <row r="2" spans="1:15" s="365" customFormat="1" ht="41.25" customHeight="1" x14ac:dyDescent="0.25">
      <c r="A2" s="794" t="s">
        <v>28</v>
      </c>
      <c r="B2" s="794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80" t="s">
        <v>34</v>
      </c>
      <c r="B4" s="780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80" t="s">
        <v>35</v>
      </c>
      <c r="B5" s="780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80" t="s">
        <v>36</v>
      </c>
      <c r="B6" s="780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90" t="s">
        <v>37</v>
      </c>
      <c r="B7" s="790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6" t="s">
        <v>213</v>
      </c>
      <c r="B9" s="797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6" t="s">
        <v>214</v>
      </c>
      <c r="B10" s="797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6" t="s">
        <v>215</v>
      </c>
      <c r="B11" s="797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6" t="s">
        <v>216</v>
      </c>
      <c r="B12" s="797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6" t="s">
        <v>220</v>
      </c>
      <c r="B13" s="797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6" t="s">
        <v>221</v>
      </c>
      <c r="B14" s="797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6" t="s">
        <v>217</v>
      </c>
      <c r="B15" s="797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6" t="s">
        <v>218</v>
      </c>
      <c r="B16" s="797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6" t="s">
        <v>219</v>
      </c>
      <c r="B17" s="797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6" t="s">
        <v>8</v>
      </c>
      <c r="B18" s="786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80" t="s">
        <v>52</v>
      </c>
      <c r="B24" s="780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6"/>
      <c r="B26" s="786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6" t="s">
        <v>8</v>
      </c>
      <c r="B27" s="786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5" t="s">
        <v>58</v>
      </c>
      <c r="B43" s="795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5" t="s">
        <v>59</v>
      </c>
      <c r="B44" s="795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5" t="s">
        <v>60</v>
      </c>
      <c r="B46" s="795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75" t="s">
        <v>24</v>
      </c>
      <c r="B47" s="775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75" t="s">
        <v>26</v>
      </c>
      <c r="B48" s="775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75" t="s">
        <v>27</v>
      </c>
      <c r="B49" s="775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78"/>
      <c r="B50" s="778"/>
      <c r="C50" s="778"/>
      <c r="D50" s="778"/>
      <c r="E50" s="778"/>
      <c r="F50" s="778"/>
      <c r="G50" s="778"/>
      <c r="H50" s="778"/>
      <c r="I50" s="778"/>
      <c r="J50" s="778"/>
      <c r="K50" s="778"/>
      <c r="L50" s="778"/>
      <c r="M50" s="778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46:B46"/>
    <mergeCell ref="A47:B47"/>
    <mergeCell ref="A48:B48"/>
    <mergeCell ref="A49:B49"/>
    <mergeCell ref="A50:M50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8" t="s">
        <v>205</v>
      </c>
      <c r="B1" s="798"/>
      <c r="C1" s="798"/>
      <c r="D1" s="798"/>
      <c r="E1" s="798"/>
      <c r="F1" s="798"/>
      <c r="G1" s="555"/>
      <c r="H1" s="555"/>
    </row>
    <row r="2" spans="1:13" s="196" customFormat="1" ht="60" customHeight="1" x14ac:dyDescent="0.25">
      <c r="A2" s="799" t="s">
        <v>196</v>
      </c>
      <c r="B2" s="800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80" t="s">
        <v>34</v>
      </c>
      <c r="B4" s="780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80" t="s">
        <v>35</v>
      </c>
      <c r="B5" s="780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80" t="s">
        <v>36</v>
      </c>
      <c r="B6" s="780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90" t="s">
        <v>37</v>
      </c>
      <c r="B7" s="790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80"/>
      <c r="B11" s="780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80"/>
      <c r="B12" s="780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6" t="s">
        <v>8</v>
      </c>
      <c r="B14" s="786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80" t="s">
        <v>52</v>
      </c>
      <c r="B20" s="780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6"/>
      <c r="B22" s="786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6" t="s">
        <v>8</v>
      </c>
      <c r="B23" s="786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01" t="s">
        <v>58</v>
      </c>
      <c r="B39" s="801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5" t="s">
        <v>59</v>
      </c>
      <c r="B40" s="795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5" t="s">
        <v>60</v>
      </c>
      <c r="B42" s="795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75" t="s">
        <v>24</v>
      </c>
      <c r="B43" s="775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75" t="s">
        <v>26</v>
      </c>
      <c r="B44" s="775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75" t="s">
        <v>27</v>
      </c>
      <c r="B45" s="775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8" t="s">
        <v>158</v>
      </c>
      <c r="B1" s="688"/>
      <c r="C1" s="688"/>
      <c r="D1" s="688"/>
      <c r="E1" s="688"/>
      <c r="F1" s="688"/>
      <c r="G1" s="688"/>
      <c r="H1" s="688"/>
    </row>
    <row r="2" spans="1:13" s="33" customFormat="1" ht="18" customHeight="1" x14ac:dyDescent="0.25">
      <c r="A2" s="698" t="s">
        <v>28</v>
      </c>
      <c r="B2" s="698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7" t="s">
        <v>34</v>
      </c>
      <c r="B4" s="697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7" t="s">
        <v>35</v>
      </c>
      <c r="B5" s="697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7" t="s">
        <v>159</v>
      </c>
      <c r="B6" s="697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7"/>
      <c r="B11" s="697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7"/>
      <c r="B12" s="697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3" t="s">
        <v>8</v>
      </c>
      <c r="B14" s="693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6" t="s">
        <v>52</v>
      </c>
      <c r="B20" s="696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2"/>
      <c r="B22" s="692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3" t="s">
        <v>8</v>
      </c>
      <c r="B23" s="693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4" t="s">
        <v>58</v>
      </c>
      <c r="B39" s="694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5" t="s">
        <v>59</v>
      </c>
      <c r="B40" s="695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5" t="s">
        <v>60</v>
      </c>
      <c r="B41" s="695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1" t="s">
        <v>24</v>
      </c>
      <c r="B42" s="691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1" t="s">
        <v>26</v>
      </c>
      <c r="B43" s="691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1" t="s">
        <v>27</v>
      </c>
      <c r="B44" s="691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2:B2"/>
    <mergeCell ref="A4:B4"/>
    <mergeCell ref="A5:B5"/>
    <mergeCell ref="A6:B6"/>
    <mergeCell ref="A1:H1"/>
    <mergeCell ref="A7:B7"/>
    <mergeCell ref="A11:B11"/>
    <mergeCell ref="A12:B12"/>
    <mergeCell ref="A14:B14"/>
    <mergeCell ref="A20:B20"/>
    <mergeCell ref="A42:B42"/>
    <mergeCell ref="A43:B43"/>
    <mergeCell ref="A44:B44"/>
    <mergeCell ref="A22:B22"/>
    <mergeCell ref="A23:B23"/>
    <mergeCell ref="A39:B39"/>
    <mergeCell ref="A40:B40"/>
    <mergeCell ref="A41:B4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4" t="s">
        <v>204</v>
      </c>
      <c r="B1" s="804"/>
      <c r="C1" s="804"/>
      <c r="D1" s="804"/>
      <c r="E1" s="804"/>
      <c r="F1" s="804"/>
      <c r="G1" s="390"/>
      <c r="H1" s="390"/>
    </row>
    <row r="2" spans="1:16" s="196" customFormat="1" ht="51" customHeight="1" x14ac:dyDescent="0.25">
      <c r="A2" s="805" t="s">
        <v>196</v>
      </c>
      <c r="B2" s="806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79" t="s">
        <v>34</v>
      </c>
      <c r="B4" s="780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79" t="s">
        <v>35</v>
      </c>
      <c r="B5" s="780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79" t="s">
        <v>36</v>
      </c>
      <c r="B6" s="780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89" t="s">
        <v>37</v>
      </c>
      <c r="B7" s="790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79"/>
      <c r="B11" s="780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79"/>
      <c r="B12" s="780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5" t="s">
        <v>8</v>
      </c>
      <c r="B14" s="786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79" t="s">
        <v>52</v>
      </c>
      <c r="B20" s="780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5"/>
      <c r="B22" s="786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5" t="s">
        <v>8</v>
      </c>
      <c r="B23" s="786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2" t="s">
        <v>58</v>
      </c>
      <c r="B39" s="801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3" t="s">
        <v>59</v>
      </c>
      <c r="B40" s="795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3" t="s">
        <v>60</v>
      </c>
      <c r="B42" s="795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74" t="s">
        <v>24</v>
      </c>
      <c r="B43" s="775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74" t="s">
        <v>26</v>
      </c>
      <c r="B44" s="775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76" t="s">
        <v>27</v>
      </c>
      <c r="B45" s="777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2" t="s">
        <v>28</v>
      </c>
      <c r="B2" s="812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0" t="s">
        <v>34</v>
      </c>
      <c r="B4" s="780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0" t="s">
        <v>35</v>
      </c>
      <c r="B5" s="780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0" t="s">
        <v>36</v>
      </c>
      <c r="B6" s="780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1" t="s">
        <v>37</v>
      </c>
      <c r="B7" s="811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7" t="s">
        <v>181</v>
      </c>
      <c r="B9" s="808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07" t="s">
        <v>182</v>
      </c>
      <c r="B10" s="808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07" t="s">
        <v>183</v>
      </c>
      <c r="B11" s="808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07" t="s">
        <v>184</v>
      </c>
      <c r="B12" s="808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07" t="s">
        <v>185</v>
      </c>
      <c r="B13" s="808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07" t="s">
        <v>186</v>
      </c>
      <c r="B14" s="808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07" t="s">
        <v>187</v>
      </c>
      <c r="B15" s="808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07" t="s">
        <v>188</v>
      </c>
      <c r="B16" s="808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07" t="s">
        <v>189</v>
      </c>
      <c r="B17" s="808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07" t="s">
        <v>190</v>
      </c>
      <c r="B18" s="808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0" t="s">
        <v>8</v>
      </c>
      <c r="B19" s="810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1" t="s">
        <v>52</v>
      </c>
      <c r="B25" s="811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6"/>
      <c r="B27" s="786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0" t="s">
        <v>8</v>
      </c>
      <c r="B28" s="810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01" t="s">
        <v>58</v>
      </c>
      <c r="B44" s="801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5" t="s">
        <v>59</v>
      </c>
      <c r="B45" s="795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5" t="s">
        <v>60</v>
      </c>
      <c r="B47" s="795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9" t="s">
        <v>24</v>
      </c>
      <c r="B48" s="809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9" t="s">
        <v>26</v>
      </c>
      <c r="B49" s="809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9" t="s">
        <v>27</v>
      </c>
      <c r="B50" s="809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2" t="s">
        <v>28</v>
      </c>
      <c r="B2" s="812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0" t="s">
        <v>34</v>
      </c>
      <c r="B4" s="780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0" t="s">
        <v>35</v>
      </c>
      <c r="B5" s="780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0" t="s">
        <v>36</v>
      </c>
      <c r="B6" s="780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1" t="s">
        <v>37</v>
      </c>
      <c r="B7" s="811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7" t="s">
        <v>181</v>
      </c>
      <c r="B9" s="808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07" t="s">
        <v>182</v>
      </c>
      <c r="B10" s="808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07" t="s">
        <v>183</v>
      </c>
      <c r="B11" s="808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07" t="s">
        <v>184</v>
      </c>
      <c r="B12" s="808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07" t="s">
        <v>185</v>
      </c>
      <c r="B13" s="808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07" t="s">
        <v>186</v>
      </c>
      <c r="B14" s="808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07" t="s">
        <v>187</v>
      </c>
      <c r="B15" s="808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07" t="s">
        <v>188</v>
      </c>
      <c r="B16" s="808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07" t="s">
        <v>189</v>
      </c>
      <c r="B17" s="808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07" t="s">
        <v>190</v>
      </c>
      <c r="B18" s="808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0" t="s">
        <v>8</v>
      </c>
      <c r="B19" s="810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1" t="s">
        <v>52</v>
      </c>
      <c r="B25" s="811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6"/>
      <c r="B27" s="786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0" t="s">
        <v>8</v>
      </c>
      <c r="B28" s="810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01" t="s">
        <v>58</v>
      </c>
      <c r="B44" s="801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5" t="s">
        <v>59</v>
      </c>
      <c r="B45" s="795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5" t="s">
        <v>60</v>
      </c>
      <c r="B47" s="795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9" t="s">
        <v>24</v>
      </c>
      <c r="B48" s="809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9" t="s">
        <v>26</v>
      </c>
      <c r="B49" s="809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9" t="s">
        <v>27</v>
      </c>
      <c r="B50" s="809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49:B49"/>
    <mergeCell ref="A50:B50"/>
    <mergeCell ref="A27:B27"/>
    <mergeCell ref="A28:B28"/>
    <mergeCell ref="A44:B44"/>
    <mergeCell ref="A45:B45"/>
    <mergeCell ref="A47:B47"/>
    <mergeCell ref="A48:B4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19" t="s">
        <v>206</v>
      </c>
      <c r="B1" s="819"/>
      <c r="C1" s="819"/>
      <c r="D1" s="819"/>
      <c r="E1" s="819"/>
      <c r="F1" s="819"/>
      <c r="G1" s="410"/>
      <c r="H1" s="410"/>
      <c r="I1" s="410"/>
      <c r="J1" s="410"/>
    </row>
    <row r="2" spans="1:13" s="414" customFormat="1" ht="75" customHeight="1" x14ac:dyDescent="0.25">
      <c r="A2" s="820" t="s">
        <v>28</v>
      </c>
      <c r="B2" s="820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6" t="s">
        <v>34</v>
      </c>
      <c r="B4" s="816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6" t="s">
        <v>35</v>
      </c>
      <c r="B5" s="816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6" t="s">
        <v>36</v>
      </c>
      <c r="B6" s="816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6" t="s">
        <v>37</v>
      </c>
      <c r="B7" s="816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6">
        <v>7</v>
      </c>
      <c r="B15" s="816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6">
        <v>8</v>
      </c>
      <c r="B16" s="816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6">
        <v>9</v>
      </c>
      <c r="B17" s="816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7" t="s">
        <v>8</v>
      </c>
      <c r="B18" s="817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6" t="s">
        <v>52</v>
      </c>
      <c r="B24" s="816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7"/>
      <c r="B26" s="817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7" t="s">
        <v>8</v>
      </c>
      <c r="B27" s="817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8" t="s">
        <v>58</v>
      </c>
      <c r="B43" s="818"/>
      <c r="C43" s="436"/>
      <c r="D43" s="436"/>
      <c r="E43" s="456">
        <f>F18+E34</f>
        <v>200024.15987088002</v>
      </c>
    </row>
    <row r="44" spans="1:13" hidden="1" x14ac:dyDescent="0.2">
      <c r="A44" s="813" t="s">
        <v>59</v>
      </c>
      <c r="B44" s="813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3" t="s">
        <v>60</v>
      </c>
      <c r="B46" s="813"/>
      <c r="C46" s="443"/>
      <c r="D46" s="443"/>
      <c r="E46" s="457">
        <f>E44/(1-B40)</f>
        <v>218964.59755980299</v>
      </c>
    </row>
    <row r="47" spans="1:13" s="459" customFormat="1" x14ac:dyDescent="0.2">
      <c r="A47" s="814" t="s">
        <v>24</v>
      </c>
      <c r="B47" s="814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4" t="s">
        <v>26</v>
      </c>
      <c r="B48" s="814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4" t="s">
        <v>27</v>
      </c>
      <c r="B49" s="814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15"/>
      <c r="B50" s="815"/>
      <c r="C50" s="815"/>
      <c r="D50" s="815"/>
      <c r="E50" s="815"/>
      <c r="F50" s="815"/>
      <c r="G50" s="815"/>
      <c r="H50" s="815"/>
      <c r="I50" s="815"/>
      <c r="J50" s="815"/>
      <c r="K50" s="815"/>
      <c r="L50" s="815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7:B7"/>
    <mergeCell ref="A1:F1"/>
    <mergeCell ref="A2:B2"/>
    <mergeCell ref="A4:B4"/>
    <mergeCell ref="A5:B5"/>
    <mergeCell ref="A6:B6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46:B46"/>
    <mergeCell ref="A47:B47"/>
    <mergeCell ref="A48:B48"/>
    <mergeCell ref="A49:B49"/>
    <mergeCell ref="A50:L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4" t="s">
        <v>206</v>
      </c>
      <c r="B1" s="804"/>
      <c r="C1" s="804"/>
      <c r="D1" s="804"/>
      <c r="E1" s="804"/>
      <c r="F1" s="804"/>
      <c r="G1" s="390"/>
      <c r="H1" s="390"/>
      <c r="I1" s="390"/>
      <c r="J1" s="390"/>
    </row>
    <row r="2" spans="1:14" s="196" customFormat="1" ht="75" customHeight="1" x14ac:dyDescent="0.25">
      <c r="A2" s="800" t="s">
        <v>28</v>
      </c>
      <c r="B2" s="800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80" t="s">
        <v>34</v>
      </c>
      <c r="B4" s="780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80" t="s">
        <v>35</v>
      </c>
      <c r="B5" s="780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80" t="s">
        <v>36</v>
      </c>
      <c r="B6" s="780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90" t="s">
        <v>37</v>
      </c>
      <c r="B7" s="790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80">
        <v>7</v>
      </c>
      <c r="B15" s="780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80">
        <v>8</v>
      </c>
      <c r="B16" s="780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80">
        <v>9</v>
      </c>
      <c r="B17" s="780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6" t="s">
        <v>8</v>
      </c>
      <c r="B18" s="786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80" t="s">
        <v>52</v>
      </c>
      <c r="B24" s="780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6"/>
      <c r="B26" s="786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6" t="s">
        <v>8</v>
      </c>
      <c r="B27" s="786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01" t="s">
        <v>58</v>
      </c>
      <c r="B43" s="801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5" t="s">
        <v>59</v>
      </c>
      <c r="B44" s="795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5" t="s">
        <v>60</v>
      </c>
      <c r="B46" s="795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75" t="s">
        <v>24</v>
      </c>
      <c r="B47" s="775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75" t="s">
        <v>26</v>
      </c>
      <c r="B48" s="775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75" t="s">
        <v>27</v>
      </c>
      <c r="B49" s="775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1"/>
      <c r="B50" s="821"/>
      <c r="C50" s="821"/>
      <c r="D50" s="821"/>
      <c r="E50" s="821"/>
      <c r="F50" s="821"/>
      <c r="G50" s="821"/>
      <c r="H50" s="821"/>
      <c r="I50" s="821"/>
      <c r="J50" s="821"/>
      <c r="K50" s="821"/>
      <c r="L50" s="821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  <mergeCell ref="A47:B47"/>
    <mergeCell ref="A48:B48"/>
    <mergeCell ref="A49:B49"/>
    <mergeCell ref="A50:L50"/>
    <mergeCell ref="A43:B43"/>
    <mergeCell ref="A44:B44"/>
    <mergeCell ref="A46:B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4" t="s">
        <v>208</v>
      </c>
      <c r="B1" s="804"/>
      <c r="C1" s="804"/>
      <c r="D1" s="804"/>
      <c r="E1" s="804"/>
      <c r="F1" s="804"/>
      <c r="G1" s="390"/>
      <c r="H1" s="390"/>
      <c r="I1" s="390"/>
      <c r="J1" s="390"/>
    </row>
    <row r="2" spans="1:15" s="196" customFormat="1" ht="74.25" customHeight="1" x14ac:dyDescent="0.25">
      <c r="A2" s="822" t="s">
        <v>28</v>
      </c>
      <c r="B2" s="806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79" t="s">
        <v>34</v>
      </c>
      <c r="B4" s="780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79" t="s">
        <v>35</v>
      </c>
      <c r="B5" s="780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79" t="s">
        <v>36</v>
      </c>
      <c r="B6" s="780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89" t="s">
        <v>37</v>
      </c>
      <c r="B7" s="790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3" t="s">
        <v>8</v>
      </c>
      <c r="B20" s="784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79" t="s">
        <v>52</v>
      </c>
      <c r="B26" s="780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5"/>
      <c r="B28" s="786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5" t="s">
        <v>8</v>
      </c>
      <c r="B29" s="786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2" t="s">
        <v>58</v>
      </c>
      <c r="B45" s="801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3" t="s">
        <v>59</v>
      </c>
      <c r="B46" s="795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3" t="s">
        <v>60</v>
      </c>
      <c r="B48" s="795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74" t="s">
        <v>24</v>
      </c>
      <c r="B49" s="775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74" t="s">
        <v>26</v>
      </c>
      <c r="B50" s="775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76" t="s">
        <v>27</v>
      </c>
      <c r="B51" s="777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1"/>
      <c r="B52" s="821"/>
      <c r="C52" s="821"/>
      <c r="D52" s="821"/>
      <c r="E52" s="821"/>
      <c r="F52" s="821"/>
      <c r="G52" s="821"/>
      <c r="H52" s="821"/>
      <c r="I52" s="821"/>
      <c r="J52" s="821"/>
      <c r="K52" s="821"/>
      <c r="L52" s="821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7:B7"/>
    <mergeCell ref="A1:F1"/>
    <mergeCell ref="A2:B2"/>
    <mergeCell ref="A4:B4"/>
    <mergeCell ref="A5:B5"/>
    <mergeCell ref="A6:B6"/>
    <mergeCell ref="A46:B46"/>
    <mergeCell ref="A20:B20"/>
    <mergeCell ref="A26:B26"/>
    <mergeCell ref="A28:B28"/>
    <mergeCell ref="A29:B29"/>
    <mergeCell ref="A45:B45"/>
    <mergeCell ref="A48:B48"/>
    <mergeCell ref="A49:B49"/>
    <mergeCell ref="A50:B50"/>
    <mergeCell ref="A51:B51"/>
    <mergeCell ref="A52:L5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5" t="s">
        <v>207</v>
      </c>
      <c r="B1" s="825"/>
      <c r="C1" s="825"/>
      <c r="D1" s="825"/>
      <c r="E1" s="825"/>
      <c r="F1" s="825"/>
      <c r="G1" s="475"/>
      <c r="H1" s="475"/>
      <c r="I1" s="475"/>
      <c r="J1" s="475"/>
    </row>
    <row r="2" spans="1:17" s="471" customFormat="1" ht="62.25" customHeight="1" x14ac:dyDescent="0.25">
      <c r="A2" s="820" t="s">
        <v>28</v>
      </c>
      <c r="B2" s="820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6" t="s">
        <v>34</v>
      </c>
      <c r="B4" s="816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6" t="s">
        <v>35</v>
      </c>
      <c r="B5" s="816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6" t="s">
        <v>36</v>
      </c>
      <c r="B6" s="816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6" t="s">
        <v>37</v>
      </c>
      <c r="B7" s="816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4" t="s">
        <v>240</v>
      </c>
      <c r="B16" s="824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4" t="s">
        <v>243</v>
      </c>
      <c r="B18" s="824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7" t="s">
        <v>8</v>
      </c>
      <c r="B20" s="817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6" t="s">
        <v>52</v>
      </c>
      <c r="B26" s="816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7"/>
      <c r="B28" s="817"/>
      <c r="G28" s="415"/>
      <c r="H28" s="415"/>
      <c r="I28" s="415"/>
      <c r="J28" s="415"/>
    </row>
    <row r="29" spans="1:17" hidden="1" x14ac:dyDescent="0.2">
      <c r="A29" s="817" t="s">
        <v>8</v>
      </c>
      <c r="B29" s="817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3" t="s">
        <v>58</v>
      </c>
      <c r="B45" s="813"/>
      <c r="E45" s="457">
        <f>F20+E36</f>
        <v>300357.34586937481</v>
      </c>
    </row>
    <row r="46" spans="1:19" hidden="1" x14ac:dyDescent="0.2">
      <c r="A46" s="813" t="s">
        <v>59</v>
      </c>
      <c r="B46" s="813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3" t="s">
        <v>60</v>
      </c>
      <c r="B48" s="813"/>
      <c r="E48" s="457">
        <f>E46/(1-B42)</f>
        <v>328797.79097154021</v>
      </c>
    </row>
    <row r="49" spans="1:13" s="485" customFormat="1" ht="8.1" customHeight="1" x14ac:dyDescent="0.2">
      <c r="A49" s="814" t="s">
        <v>24</v>
      </c>
      <c r="B49" s="814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4" t="s">
        <v>26</v>
      </c>
      <c r="B50" s="814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4" t="s">
        <v>27</v>
      </c>
      <c r="B51" s="814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3"/>
      <c r="B52" s="823"/>
      <c r="C52" s="823"/>
      <c r="D52" s="823"/>
      <c r="E52" s="823"/>
      <c r="F52" s="823"/>
      <c r="G52" s="823"/>
      <c r="H52" s="823"/>
      <c r="I52" s="823"/>
      <c r="J52" s="823"/>
      <c r="K52" s="823"/>
      <c r="L52" s="823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1:F1"/>
    <mergeCell ref="A6:B6"/>
    <mergeCell ref="A7:B7"/>
    <mergeCell ref="A2:B2"/>
    <mergeCell ref="A5:B5"/>
    <mergeCell ref="A4:B4"/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29" t="s">
        <v>165</v>
      </c>
      <c r="B1" s="829"/>
      <c r="C1" s="829"/>
      <c r="D1" s="829"/>
      <c r="E1" s="829"/>
      <c r="F1" s="829"/>
    </row>
    <row r="2" spans="1:11" s="248" customFormat="1" ht="22.5" customHeight="1" x14ac:dyDescent="0.25">
      <c r="A2" s="826" t="s">
        <v>28</v>
      </c>
      <c r="B2" s="826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30" t="s">
        <v>164</v>
      </c>
      <c r="B3" s="831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26" t="s">
        <v>166</v>
      </c>
      <c r="B4" s="826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27" t="s">
        <v>169</v>
      </c>
      <c r="B5" s="828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30"/>
      <c r="B8" s="831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30" t="s">
        <v>8</v>
      </c>
      <c r="B9" s="831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2"/>
      <c r="B22" s="831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6" t="s">
        <v>58</v>
      </c>
      <c r="B25" s="836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7" t="s">
        <v>22</v>
      </c>
      <c r="B26" s="837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8" t="s">
        <v>60</v>
      </c>
      <c r="B27" s="838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33" t="s">
        <v>24</v>
      </c>
      <c r="B28" s="833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3" t="s">
        <v>26</v>
      </c>
      <c r="B29" s="833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34" t="s">
        <v>157</v>
      </c>
      <c r="B30" s="835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8:B8"/>
    <mergeCell ref="A25:B25"/>
    <mergeCell ref="A26:B26"/>
    <mergeCell ref="A27:B27"/>
    <mergeCell ref="A28:B28"/>
    <mergeCell ref="A4:B4"/>
    <mergeCell ref="A5:B5"/>
    <mergeCell ref="A1:F1"/>
    <mergeCell ref="A3:B3"/>
    <mergeCell ref="A22:B22"/>
    <mergeCell ref="A9:B9"/>
    <mergeCell ref="A2:B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29" t="s">
        <v>173</v>
      </c>
      <c r="B1" s="829"/>
      <c r="C1" s="829"/>
      <c r="D1" s="829"/>
      <c r="E1" s="829"/>
      <c r="F1" s="829"/>
    </row>
    <row r="2" spans="1:13" s="248" customFormat="1" ht="22.5" customHeight="1" x14ac:dyDescent="0.25">
      <c r="A2" s="826" t="s">
        <v>28</v>
      </c>
      <c r="B2" s="826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0" t="s">
        <v>164</v>
      </c>
      <c r="B3" s="831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26" t="s">
        <v>166</v>
      </c>
      <c r="B4" s="826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1" t="s">
        <v>174</v>
      </c>
      <c r="B5" s="842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30"/>
      <c r="B8" s="831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0" t="s">
        <v>8</v>
      </c>
      <c r="B9" s="831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0" t="s">
        <v>178</v>
      </c>
      <c r="I15" s="839" t="s">
        <v>177</v>
      </c>
      <c r="J15" s="839"/>
    </row>
    <row r="16" spans="1:13" ht="9" customHeight="1" x14ac:dyDescent="0.25">
      <c r="A16" s="264"/>
      <c r="B16" s="258"/>
      <c r="C16" s="257"/>
      <c r="D16" s="257"/>
      <c r="E16" s="244"/>
      <c r="F16" s="244"/>
      <c r="H16" s="840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2"/>
      <c r="B22" s="831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6" t="s">
        <v>58</v>
      </c>
      <c r="B25" s="836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7" t="s">
        <v>22</v>
      </c>
      <c r="B26" s="837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8" t="s">
        <v>60</v>
      </c>
      <c r="B27" s="838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33" t="s">
        <v>24</v>
      </c>
      <c r="B28" s="833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3" t="s">
        <v>26</v>
      </c>
      <c r="B29" s="833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34" t="s">
        <v>157</v>
      </c>
      <c r="B30" s="835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:B2"/>
    <mergeCell ref="A4:B4"/>
    <mergeCell ref="A5:B5"/>
    <mergeCell ref="A1:F1"/>
    <mergeCell ref="A3:B3"/>
    <mergeCell ref="A8:B8"/>
    <mergeCell ref="A9:B9"/>
    <mergeCell ref="A22:B22"/>
    <mergeCell ref="A25:B25"/>
    <mergeCell ref="A26:B26"/>
    <mergeCell ref="A27:B27"/>
    <mergeCell ref="A28:B28"/>
    <mergeCell ref="A29:B29"/>
    <mergeCell ref="A30:B30"/>
    <mergeCell ref="I15:J15"/>
    <mergeCell ref="H15:H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29" t="s">
        <v>173</v>
      </c>
      <c r="B1" s="829"/>
      <c r="C1" s="829"/>
      <c r="D1" s="829"/>
      <c r="E1" s="829"/>
      <c r="F1" s="829"/>
    </row>
    <row r="2" spans="1:13" s="248" customFormat="1" ht="22.5" customHeight="1" x14ac:dyDescent="0.25">
      <c r="A2" s="843" t="s">
        <v>28</v>
      </c>
      <c r="B2" s="844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0" t="s">
        <v>164</v>
      </c>
      <c r="B3" s="831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3" t="s">
        <v>166</v>
      </c>
      <c r="B4" s="844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1" t="s">
        <v>174</v>
      </c>
      <c r="B5" s="842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30"/>
      <c r="B8" s="831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0" t="s">
        <v>8</v>
      </c>
      <c r="B9" s="831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2"/>
      <c r="B22" s="831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6" t="s">
        <v>58</v>
      </c>
      <c r="B25" s="845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6" t="s">
        <v>22</v>
      </c>
      <c r="B26" s="847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30" t="s">
        <v>60</v>
      </c>
      <c r="B27" s="831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34" t="s">
        <v>24</v>
      </c>
      <c r="B28" s="835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4" t="s">
        <v>26</v>
      </c>
      <c r="B29" s="835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34" t="s">
        <v>157</v>
      </c>
      <c r="B30" s="835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9:B9"/>
    <mergeCell ref="A22:B22"/>
    <mergeCell ref="A25:B25"/>
    <mergeCell ref="A26:B26"/>
    <mergeCell ref="A27:B27"/>
    <mergeCell ref="A28:B28"/>
    <mergeCell ref="A8:B8"/>
    <mergeCell ref="A1:F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9" t="s">
        <v>0</v>
      </c>
      <c r="B1" s="699"/>
      <c r="C1" s="699"/>
      <c r="D1" s="699"/>
      <c r="E1" s="699"/>
      <c r="F1" s="699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3" t="s">
        <v>148</v>
      </c>
      <c r="B30" s="693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2"/>
      <c r="B31" s="692"/>
      <c r="C31" s="49"/>
      <c r="D31" s="50"/>
      <c r="E31" s="51"/>
      <c r="F31" s="36"/>
      <c r="G31" s="36"/>
    </row>
    <row r="32" spans="1:11" ht="11.1" customHeight="1" x14ac:dyDescent="0.25">
      <c r="A32" s="693"/>
      <c r="B32" s="693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4" t="s">
        <v>58</v>
      </c>
      <c r="B48" s="694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149</v>
      </c>
      <c r="B1" s="688"/>
      <c r="C1" s="688"/>
      <c r="D1" s="688"/>
      <c r="E1" s="688"/>
      <c r="F1" s="688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0" t="s">
        <v>53</v>
      </c>
      <c r="B30" s="701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2"/>
      <c r="B31" s="692"/>
      <c r="C31" s="49"/>
      <c r="D31" s="50"/>
      <c r="E31" s="51"/>
      <c r="F31" s="36"/>
      <c r="G31" s="77"/>
    </row>
    <row r="32" spans="1:11" ht="14.1" customHeight="1" x14ac:dyDescent="0.25">
      <c r="A32" s="693" t="s">
        <v>8</v>
      </c>
      <c r="B32" s="693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4" t="s">
        <v>58</v>
      </c>
      <c r="B48" s="694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150</v>
      </c>
      <c r="B1" s="688"/>
      <c r="C1" s="688"/>
      <c r="D1" s="688"/>
      <c r="E1" s="688"/>
      <c r="F1" s="688"/>
    </row>
    <row r="2" spans="1:11" s="33" customFormat="1" ht="25.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3" t="s">
        <v>148</v>
      </c>
      <c r="B21" s="693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4" t="s">
        <v>58</v>
      </c>
      <c r="B39" s="694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1" t="s">
        <v>26</v>
      </c>
      <c r="B43" s="691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1" t="s">
        <v>27</v>
      </c>
      <c r="B44" s="691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152</v>
      </c>
      <c r="B1" s="688"/>
      <c r="C1" s="688"/>
      <c r="D1" s="688"/>
      <c r="E1" s="688"/>
      <c r="F1" s="688"/>
    </row>
    <row r="2" spans="1:11" s="33" customFormat="1" ht="27.7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2" t="s">
        <v>148</v>
      </c>
      <c r="B21" s="703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hidden="1" customHeight="1" x14ac:dyDescent="0.25">
      <c r="A23" s="693" t="s">
        <v>8</v>
      </c>
      <c r="B23" s="693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4" t="s">
        <v>58</v>
      </c>
      <c r="B39" s="694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1" t="s">
        <v>26</v>
      </c>
      <c r="B43" s="691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1" t="s">
        <v>27</v>
      </c>
      <c r="B44" s="691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61</v>
      </c>
      <c r="B1" s="688"/>
      <c r="C1" s="688"/>
      <c r="D1" s="688"/>
      <c r="E1" s="688"/>
      <c r="F1" s="688"/>
    </row>
    <row r="2" spans="1:11" s="33" customFormat="1" ht="26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3" t="s">
        <v>148</v>
      </c>
      <c r="B21" s="693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4" t="s">
        <v>58</v>
      </c>
      <c r="B39" s="694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1" t="s">
        <v>26</v>
      </c>
      <c r="B43" s="691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1" t="s">
        <v>27</v>
      </c>
      <c r="B44" s="691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68</v>
      </c>
      <c r="B9" s="697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7" t="s">
        <v>69</v>
      </c>
      <c r="B10" s="697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7" t="s">
        <v>70</v>
      </c>
      <c r="B11" s="697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7" t="s">
        <v>71</v>
      </c>
      <c r="B12" s="697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7" t="s">
        <v>39</v>
      </c>
      <c r="B16" s="697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7" t="s">
        <v>40</v>
      </c>
      <c r="B17" s="697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7" t="s">
        <v>41</v>
      </c>
      <c r="B18" s="697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4" t="s">
        <v>58</v>
      </c>
      <c r="B48" s="694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5" t="s">
        <v>59</v>
      </c>
      <c r="B49" s="695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5" t="s">
        <v>60</v>
      </c>
      <c r="B50" s="695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76</v>
      </c>
      <c r="B1" s="704"/>
      <c r="C1" s="704"/>
      <c r="D1" s="704"/>
      <c r="E1" s="704"/>
      <c r="F1" s="704"/>
      <c r="G1" s="704"/>
    </row>
    <row r="2" spans="1:11" s="33" customFormat="1" ht="30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68</v>
      </c>
      <c r="B9" s="697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7" t="s">
        <v>69</v>
      </c>
      <c r="B10" s="697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7" t="s">
        <v>70</v>
      </c>
      <c r="B11" s="697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7" t="s">
        <v>71</v>
      </c>
      <c r="B12" s="697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2"/>
      <c r="B31" s="692"/>
      <c r="C31" s="49"/>
      <c r="D31" s="50"/>
      <c r="E31" s="51"/>
      <c r="F31" s="51"/>
      <c r="G31" s="36"/>
    </row>
    <row r="32" spans="1:11" ht="11.1" customHeight="1" x14ac:dyDescent="0.25">
      <c r="A32" s="693" t="s">
        <v>8</v>
      </c>
      <c r="B32" s="693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4" t="s">
        <v>58</v>
      </c>
      <c r="B48" s="694"/>
      <c r="C48" s="54"/>
      <c r="D48" s="67">
        <v>600000</v>
      </c>
      <c r="E48" s="56"/>
      <c r="F48" s="56"/>
    </row>
    <row r="49" spans="1:11" ht="14.1" hidden="1" customHeight="1" x14ac:dyDescent="0.25">
      <c r="A49" s="695" t="s">
        <v>59</v>
      </c>
      <c r="B49" s="695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1" t="s">
        <v>26</v>
      </c>
      <c r="B52" s="691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1" t="s">
        <v>27</v>
      </c>
      <c r="B53" s="691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1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'1'!Area_de_impressao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Vitoria Souza Batista dos Santos</cp:lastModifiedBy>
  <cp:revision>11</cp:revision>
  <cp:lastPrinted>2023-08-11T15:03:37Z</cp:lastPrinted>
  <dcterms:created xsi:type="dcterms:W3CDTF">2020-09-29T01:25:53Z</dcterms:created>
  <dcterms:modified xsi:type="dcterms:W3CDTF">2024-04-10T22:57:48Z</dcterms:modified>
  <dc:language>pt-BR</dc:language>
</cp:coreProperties>
</file>